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320" windowHeight="7995"/>
  </bookViews>
  <sheets>
    <sheet name="Разом" sheetId="1" r:id="rId1"/>
    <sheet name="Разом ОНЗ Б1" sheetId="2" r:id="rId2"/>
    <sheet name="Б1" sheetId="8" r:id="rId3"/>
    <sheet name="Б2" sheetId="16" r:id="rId4"/>
    <sheet name="Циб" sheetId="24" r:id="rId5"/>
    <sheet name="Разом ОНЗ Дм2" sheetId="23" r:id="rId6"/>
    <sheet name="Дм2" sheetId="22" r:id="rId7"/>
    <sheet name="Дм1" sheetId="21" r:id="rId8"/>
    <sheet name="Дик" sheetId="20" r:id="rId9"/>
    <sheet name="Мак" sheetId="19" r:id="rId10"/>
    <sheet name="Іванк" sheetId="18" r:id="rId11"/>
    <sheet name="Разом ОНЗ Петр" sheetId="17" r:id="rId12"/>
    <sheet name="Петр" sheetId="15" r:id="rId13"/>
    <sheet name="Пант" sheetId="14" r:id="rId14"/>
    <sheet name="Разом ОНЗ Суб" sheetId="13" r:id="rId15"/>
    <sheet name="Суб" sheetId="12" r:id="rId16"/>
    <sheet name="Нов.Ром" sheetId="11" r:id="rId17"/>
    <sheet name="Разом ОНЗ Треп" sheetId="10" r:id="rId18"/>
    <sheet name="Треп" sheetId="9" r:id="rId19"/>
    <sheet name="Топ" sheetId="7" r:id="rId20"/>
    <sheet name="Каз" sheetId="6" r:id="rId21"/>
    <sheet name="Разом ОНЗ Мош" sheetId="5" r:id="rId22"/>
    <sheet name="Мош" sheetId="4" r:id="rId23"/>
    <sheet name="Вол" sheetId="3" r:id="rId24"/>
  </sheets>
  <calcPr calcId="114210"/>
</workbook>
</file>

<file path=xl/calcChain.xml><?xml version="1.0" encoding="utf-8"?>
<calcChain xmlns="http://schemas.openxmlformats.org/spreadsheetml/2006/main">
  <c r="D8" i="1"/>
  <c r="D9"/>
  <c r="D10"/>
  <c r="D11"/>
  <c r="D12"/>
  <c r="D13"/>
  <c r="D14"/>
  <c r="D15"/>
  <c r="D16"/>
  <c r="D17"/>
  <c r="D18"/>
  <c r="D19"/>
  <c r="D14" i="15"/>
  <c r="D17" i="4"/>
  <c r="D25" i="1"/>
  <c r="D13" i="8"/>
  <c r="D24" i="1"/>
  <c r="D15" i="12"/>
  <c r="D14" i="9"/>
  <c r="D13" i="22"/>
  <c r="D15" i="21"/>
  <c r="D23" i="1"/>
  <c r="D26"/>
  <c r="D21"/>
  <c r="D14" i="5"/>
  <c r="D13" i="3"/>
  <c r="D13" i="5"/>
  <c r="D19" i="3"/>
  <c r="D23" i="4"/>
  <c r="D19" i="5"/>
  <c r="D21"/>
  <c r="D20" i="9"/>
  <c r="D13" i="10"/>
  <c r="D13" i="6"/>
  <c r="D13" i="7"/>
  <c r="D12" i="10"/>
  <c r="D19" i="6"/>
  <c r="D19" i="7"/>
  <c r="D18" i="10"/>
  <c r="D20"/>
  <c r="D21" i="12"/>
  <c r="D18" i="11"/>
  <c r="D19" i="13"/>
  <c r="D12" i="11"/>
  <c r="D13" i="13"/>
  <c r="D14"/>
  <c r="D21"/>
  <c r="D20" i="15"/>
  <c r="D19" i="14"/>
  <c r="D19" i="17"/>
  <c r="D14"/>
  <c r="D13" i="14"/>
  <c r="D13" i="17"/>
  <c r="D21"/>
  <c r="D19" i="24"/>
  <c r="D14" i="23"/>
  <c r="D14" i="2"/>
  <c r="D20" i="1"/>
  <c r="D13" i="20"/>
  <c r="D13" i="18"/>
  <c r="D17" i="19"/>
  <c r="D13" i="23"/>
  <c r="D19" i="20"/>
  <c r="D21"/>
  <c r="D23" i="19"/>
  <c r="D25"/>
  <c r="D13" i="24"/>
  <c r="D16" i="16"/>
  <c r="D13" i="2"/>
  <c r="D21" i="3"/>
  <c r="D25" i="4"/>
  <c r="D21" i="6"/>
  <c r="D21" i="7"/>
  <c r="D22" i="9"/>
  <c r="D20" i="11"/>
  <c r="D23" i="12"/>
  <c r="D21" i="14"/>
  <c r="D22" i="15"/>
  <c r="D19" i="18"/>
  <c r="D21"/>
  <c r="D21" i="21"/>
  <c r="D23"/>
  <c r="D19" i="22"/>
  <c r="D21"/>
  <c r="D21" i="24"/>
  <c r="D22" i="16"/>
  <c r="D24"/>
  <c r="D19" i="8"/>
  <c r="D21"/>
  <c r="D19" i="2"/>
  <c r="D21"/>
  <c r="D28" i="1"/>
  <c r="D19" i="23"/>
  <c r="D21"/>
</calcChain>
</file>

<file path=xl/sharedStrings.xml><?xml version="1.0" encoding="utf-8"?>
<sst xmlns="http://schemas.openxmlformats.org/spreadsheetml/2006/main" count="467" uniqueCount="74">
  <si>
    <t xml:space="preserve">                       Інформація про перелік товарів, робіт і послуг,</t>
  </si>
  <si>
    <t xml:space="preserve">             отриманих як благодійна допомога навчальними закладами</t>
  </si>
  <si>
    <t xml:space="preserve">   </t>
  </si>
  <si>
    <t>№п/п</t>
  </si>
  <si>
    <t>Найменування</t>
  </si>
  <si>
    <t>Сума</t>
  </si>
  <si>
    <t>КЕКВ</t>
  </si>
  <si>
    <t>школа І-ІІІ ступенів ім. І.Г.Ткаченка" Знам'янського району</t>
  </si>
  <si>
    <t>Кіровоградської області</t>
  </si>
  <si>
    <t>по опорному навчальному закладу "Богданівська загальноосвітня</t>
  </si>
  <si>
    <t>Всього по КЕКВ 2210</t>
  </si>
  <si>
    <t>Продукти харчування</t>
  </si>
  <si>
    <t>Всього по КЕКВ 3110</t>
  </si>
  <si>
    <t>Разом</t>
  </si>
  <si>
    <t xml:space="preserve"> </t>
  </si>
  <si>
    <t>по філії "Богданівська загальноосвітня школа І-ІІІ ступенів"</t>
  </si>
  <si>
    <t>опорного навчального закладу "Богданівська загальноосвітня</t>
  </si>
  <si>
    <t>по філії "Цибулівська загальноосвітня школа І-ІІІ ступенів"</t>
  </si>
  <si>
    <t>по опорному навчальному закладу "Дмитрівська загальноосвітня</t>
  </si>
  <si>
    <t>школа І-ІІІ ступенів ім. Т.Г.Шевченка" Знам'янської районої ради</t>
  </si>
  <si>
    <t>по філії "Дмитрівська загальноосвітня школа І-ІІІ ступенів"</t>
  </si>
  <si>
    <t>опорного навчального закладу "Дмитрівська загальноосвітня</t>
  </si>
  <si>
    <t>навчальний заклад - загальноосвітня школа І-ІІ ступенів"</t>
  </si>
  <si>
    <t>по опорному навчальному закладу "Петрівський навчально-</t>
  </si>
  <si>
    <t>виховний комплекс "Дошкільний навчальний заклад - загальноосвітня</t>
  </si>
  <si>
    <t>школа І-ІІІ ступенів" Знам'янської районної ради Кіровоградської області</t>
  </si>
  <si>
    <t>опорного навчального закладу "Петрівський навчально-</t>
  </si>
  <si>
    <t xml:space="preserve">по опорному навчальному закладу  "Суботцівська загальноосвітня </t>
  </si>
  <si>
    <t xml:space="preserve">по філії "Новороманівський навчально-виховний комплекс </t>
  </si>
  <si>
    <t>"Дошкільний навчальний заклад - загальноосвітня школа І-ІІ ступенів"</t>
  </si>
  <si>
    <t xml:space="preserve">опорного навчального закладу  "Суботцівська загальноосвітня </t>
  </si>
  <si>
    <t>І-ІІІ ступенів" Знам'янської районної ради Кіровоградської області</t>
  </si>
  <si>
    <t xml:space="preserve">по опорному навчальному закладу "Трепівська загальноосвітня школа </t>
  </si>
  <si>
    <t>по філії "Топилянський навчально-виховний комплекс "Дошкільний</t>
  </si>
  <si>
    <t xml:space="preserve">опорного навчального закладу "Трепівська загальноосвітня школа </t>
  </si>
  <si>
    <t xml:space="preserve">по філії "Казарнянська загальноосвітня школа І-ІІІ ступенів" </t>
  </si>
  <si>
    <t xml:space="preserve">по опорному навчальному закладу "Мошоринська загальноосвітня </t>
  </si>
  <si>
    <t>по філії "Володимирівська загальноосвітня школа І-ІІІ ступенів"</t>
  </si>
  <si>
    <t xml:space="preserve">опорного навчального закладу "Мошоринська загальноосвітня </t>
  </si>
  <si>
    <t xml:space="preserve">                         по відділу освіти, молоді та спорту</t>
  </si>
  <si>
    <t xml:space="preserve">                  Знам'янської районної державної адміністрації</t>
  </si>
  <si>
    <t xml:space="preserve">по філії "Диківська загальноосвітня школа І-ІІІ ступенів" </t>
  </si>
  <si>
    <t>по філії "Макариський навчально-виховний комплекс "Дошкільний</t>
  </si>
  <si>
    <t>по філії "Іванковецька загальноосвітня школа І-ІІІ ступенів"</t>
  </si>
  <si>
    <t>по філії "Пантазіївська загальноосвітня школа І-ІІІ ступенів"</t>
  </si>
  <si>
    <t>меблі</t>
  </si>
  <si>
    <t>матеріали</t>
  </si>
  <si>
    <t xml:space="preserve">             отриманих як благодійна допомога  за  2017 рік</t>
  </si>
  <si>
    <t xml:space="preserve">             отриманих як благодійна допомога  за    2017 рік</t>
  </si>
  <si>
    <t>дрова</t>
  </si>
  <si>
    <t>Дрова</t>
  </si>
  <si>
    <t>диз.паливо ,бензин</t>
  </si>
  <si>
    <t>ігрові набори</t>
  </si>
  <si>
    <t>література</t>
  </si>
  <si>
    <t>ел.товари</t>
  </si>
  <si>
    <t>плакати</t>
  </si>
  <si>
    <t>килим</t>
  </si>
  <si>
    <t>жалюзі</t>
  </si>
  <si>
    <t>посуд,бензокосилкв</t>
  </si>
  <si>
    <t>,посуда,бензокосилка,</t>
  </si>
  <si>
    <t>штори</t>
  </si>
  <si>
    <t>лавочки</t>
  </si>
  <si>
    <t>спорт. інвентар</t>
  </si>
  <si>
    <t>спорт.інвентар</t>
  </si>
  <si>
    <t xml:space="preserve">                                              за   ІІІ кв.     2019 року</t>
  </si>
  <si>
    <t xml:space="preserve">             отриманих як благодійна допомога  за  2019 рік</t>
  </si>
  <si>
    <t xml:space="preserve">             отриманих як благодійна допомога  за  ІІІ кв.  2019 року</t>
  </si>
  <si>
    <t xml:space="preserve">             отриманих як благодійна допомога  за  ІІІ кв. 2019 року</t>
  </si>
  <si>
    <t xml:space="preserve">             отриманих як благодійна допомога  за ІІІ кв. 2019року</t>
  </si>
  <si>
    <t xml:space="preserve">             отриманих як благодійна допомога  за  ІІІ кв.2019 року</t>
  </si>
  <si>
    <t xml:space="preserve">             отриманих як благодійна допомога  за ІІІ кв. 2019 року</t>
  </si>
  <si>
    <t xml:space="preserve">             отриманих як благодійна допомога  за   ІІІ кв.2019 року</t>
  </si>
  <si>
    <t xml:space="preserve">             отриманих як благодійна допомога  за  ІІІкв.2019 року</t>
  </si>
  <si>
    <t xml:space="preserve">             отриманих як благодійна допомога  за  ІІІ  кв.2019року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</si>
</sst>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0" xfId="0" applyFont="1"/>
    <xf numFmtId="0" fontId="3" fillId="0" borderId="1" xfId="0" applyFont="1" applyBorder="1"/>
    <xf numFmtId="0" fontId="5" fillId="0" borderId="1" xfId="0" applyFont="1" applyBorder="1"/>
    <xf numFmtId="0" fontId="0" fillId="0" borderId="0" xfId="0" applyBorder="1"/>
    <xf numFmtId="0" fontId="0" fillId="0" borderId="2" xfId="0" applyBorder="1"/>
    <xf numFmtId="2" fontId="0" fillId="0" borderId="1" xfId="0" applyNumberFormat="1" applyBorder="1"/>
    <xf numFmtId="2" fontId="3" fillId="0" borderId="1" xfId="0" applyNumberFormat="1" applyFont="1" applyBorder="1"/>
    <xf numFmtId="0" fontId="3" fillId="0" borderId="0" xfId="0" applyFont="1" applyAlignment="1">
      <alignment horizontal="left"/>
    </xf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3" fillId="4" borderId="1" xfId="0" applyNumberFormat="1" applyFont="1" applyFill="1" applyBorder="1"/>
    <xf numFmtId="2" fontId="0" fillId="0" borderId="0" xfId="0" applyNumberFormat="1"/>
    <xf numFmtId="0" fontId="0" fillId="3" borderId="1" xfId="0" applyFill="1" applyBorder="1"/>
    <xf numFmtId="0" fontId="0" fillId="2" borderId="1" xfId="0" applyFill="1" applyBorder="1"/>
    <xf numFmtId="0" fontId="3" fillId="2" borderId="1" xfId="0" applyFont="1" applyFill="1" applyBorder="1"/>
    <xf numFmtId="0" fontId="0" fillId="5" borderId="1" xfId="0" applyFill="1" applyBorder="1"/>
    <xf numFmtId="0" fontId="3" fillId="5" borderId="1" xfId="0" applyFont="1" applyFill="1" applyBorder="1"/>
    <xf numFmtId="2" fontId="3" fillId="5" borderId="1" xfId="0" applyNumberFormat="1" applyFont="1" applyFill="1" applyBorder="1"/>
    <xf numFmtId="0" fontId="0" fillId="4" borderId="1" xfId="0" applyFill="1" applyBorder="1"/>
    <xf numFmtId="0" fontId="3" fillId="4" borderId="1" xfId="0" applyFont="1" applyFill="1" applyBorder="1"/>
    <xf numFmtId="0" fontId="0" fillId="6" borderId="1" xfId="0" applyFill="1" applyBorder="1"/>
    <xf numFmtId="0" fontId="0" fillId="0" borderId="0" xfId="0" applyFill="1"/>
    <xf numFmtId="0" fontId="3" fillId="3" borderId="1" xfId="0" applyFont="1" applyFill="1" applyBorder="1"/>
    <xf numFmtId="0" fontId="0" fillId="7" borderId="1" xfId="0" applyFill="1" applyBorder="1"/>
    <xf numFmtId="0" fontId="3" fillId="7" borderId="1" xfId="0" applyFont="1" applyFill="1" applyBorder="1"/>
    <xf numFmtId="2" fontId="0" fillId="7" borderId="1" xfId="0" applyNumberFormat="1" applyFill="1" applyBorder="1"/>
    <xf numFmtId="0" fontId="0" fillId="8" borderId="1" xfId="0" applyFill="1" applyBorder="1"/>
    <xf numFmtId="0" fontId="3" fillId="8" borderId="1" xfId="0" applyFont="1" applyFill="1" applyBorder="1"/>
    <xf numFmtId="2" fontId="3" fillId="8" borderId="1" xfId="0" applyNumberFormat="1" applyFont="1" applyFill="1" applyBorder="1"/>
    <xf numFmtId="0" fontId="0" fillId="9" borderId="1" xfId="0" applyFill="1" applyBorder="1"/>
    <xf numFmtId="0" fontId="3" fillId="9" borderId="1" xfId="0" applyFont="1" applyFill="1" applyBorder="1"/>
    <xf numFmtId="2" fontId="3" fillId="9" borderId="1" xfId="0" applyNumberFormat="1" applyFont="1" applyFill="1" applyBorder="1"/>
    <xf numFmtId="0" fontId="0" fillId="0" borderId="1" xfId="0" applyFill="1" applyBorder="1"/>
    <xf numFmtId="0" fontId="1" fillId="0" borderId="1" xfId="0" applyFont="1" applyFill="1" applyBorder="1"/>
    <xf numFmtId="2" fontId="0" fillId="0" borderId="1" xfId="0" applyNumberFormat="1" applyFill="1" applyBorder="1"/>
    <xf numFmtId="2" fontId="0" fillId="6" borderId="1" xfId="0" applyNumberFormat="1" applyFill="1" applyBorder="1"/>
    <xf numFmtId="0" fontId="7" fillId="4" borderId="1" xfId="0" applyFont="1" applyFill="1" applyBorder="1"/>
    <xf numFmtId="2" fontId="0" fillId="4" borderId="1" xfId="0" applyNumberFormat="1" applyFill="1" applyBorder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2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G43"/>
  <sheetViews>
    <sheetView tabSelected="1" workbookViewId="0">
      <selection activeCell="I25" sqref="I25"/>
    </sheetView>
  </sheetViews>
  <sheetFormatPr defaultRowHeight="15"/>
  <cols>
    <col min="1" max="1" width="3.42578125" customWidth="1"/>
    <col min="2" max="2" width="6" customWidth="1"/>
    <col min="3" max="3" width="37.42578125" customWidth="1"/>
    <col min="4" max="4" width="12.140625" customWidth="1"/>
  </cols>
  <sheetData>
    <row r="1" spans="1:7">
      <c r="A1" s="1" t="s">
        <v>0</v>
      </c>
      <c r="B1" s="10"/>
    </row>
    <row r="2" spans="1:7">
      <c r="A2" s="1" t="s">
        <v>1</v>
      </c>
      <c r="B2" s="10"/>
    </row>
    <row r="3" spans="1:7">
      <c r="B3" s="10" t="s">
        <v>64</v>
      </c>
    </row>
    <row r="4" spans="1:7">
      <c r="A4" t="s">
        <v>2</v>
      </c>
      <c r="B4" s="10" t="s">
        <v>39</v>
      </c>
    </row>
    <row r="5" spans="1:7">
      <c r="B5" s="10" t="s">
        <v>40</v>
      </c>
    </row>
    <row r="7" spans="1:7">
      <c r="B7" s="5" t="s">
        <v>3</v>
      </c>
      <c r="C7" s="5" t="s">
        <v>4</v>
      </c>
      <c r="D7" s="5" t="s">
        <v>5</v>
      </c>
      <c r="E7" s="5" t="s">
        <v>6</v>
      </c>
    </row>
    <row r="8" spans="1:7">
      <c r="B8" s="2">
        <v>1</v>
      </c>
      <c r="C8" s="2" t="s">
        <v>51</v>
      </c>
      <c r="D8" s="8">
        <f ca="1">SUM(Б1!D8+Б2!D8+Циб!D8+Дм2!D8+Дм1!D8+Дик!D8+Мак!D9+Іванк!D8+Петр!D8+Пант!D8+Суб!D8+Нов.Ром!D8+Треп!D8+Топ!D8+Каз!D8+Мош!D8+Вол!D8)</f>
        <v>3837.56</v>
      </c>
      <c r="E8" s="2">
        <v>2210</v>
      </c>
      <c r="F8" s="24"/>
    </row>
    <row r="9" spans="1:7">
      <c r="B9" s="2">
        <v>2</v>
      </c>
      <c r="C9" s="2" t="s">
        <v>52</v>
      </c>
      <c r="D9" s="8">
        <f ca="1">SUM(Б1!D9+Б2!D9+Циб!D9+Дм2!D9+Дм1!D9+Дик!D9+Мак!D10+Іванк!D9+Петр!D9+Пант!D9+Суб!D9+Нов.Ром!D9+Треп!D9+Топ!D9+Каз!D9+Мош!D9+Вол!D9)</f>
        <v>8853.3000000000011</v>
      </c>
      <c r="E9" s="2">
        <v>2210</v>
      </c>
    </row>
    <row r="10" spans="1:7">
      <c r="B10" s="2">
        <v>3</v>
      </c>
      <c r="C10" s="2" t="s">
        <v>46</v>
      </c>
      <c r="D10" s="8">
        <f ca="1">SUM(Б1!D10+Б2!D10+Циб!D10+Дм2!D10+Дм1!D10+Дик!D10+Мак!D11+Іванк!D10+Петр!D10+Пант!D10+Суб!D10+Нов.Ром!D10+Треп!D10+Топ!D10+Каз!D10+Мош!D10+Вол!D10)</f>
        <v>33154</v>
      </c>
      <c r="E10" s="2">
        <v>2210</v>
      </c>
    </row>
    <row r="11" spans="1:7">
      <c r="B11" s="2">
        <v>4</v>
      </c>
      <c r="C11" s="2" t="s">
        <v>45</v>
      </c>
      <c r="D11" s="8">
        <f ca="1">SUM(Б1!D11+Б2!D11+Циб!D11+Дм2!D11+Дм1!D11+Дик!D11+Мак!D12+Іванк!D11+Петр!D11+Пант!D11+Суб!D11+Нов.Ром!D11+Треп!D11+Топ!D11+Каз!D11+Мош!D11+Вол!D11)</f>
        <v>0</v>
      </c>
      <c r="E11" s="2">
        <v>2210</v>
      </c>
      <c r="G11" s="24"/>
    </row>
    <row r="12" spans="1:7">
      <c r="B12" s="2">
        <v>5</v>
      </c>
      <c r="C12" s="2" t="s">
        <v>61</v>
      </c>
      <c r="D12" s="8">
        <f ca="1">SUM(Б1!D12+Дм2!D12+Петр!D12+Суб!D12+Треп!D12+Мош!D12)</f>
        <v>0</v>
      </c>
      <c r="E12" s="2">
        <v>2210</v>
      </c>
    </row>
    <row r="13" spans="1:7">
      <c r="B13" s="2">
        <v>6</v>
      </c>
      <c r="C13" s="2" t="s">
        <v>54</v>
      </c>
      <c r="D13" s="8">
        <f ca="1">SUM(Дм1!D13+Мак!D14+Треп!D13)</f>
        <v>0</v>
      </c>
      <c r="E13" s="2">
        <v>2210</v>
      </c>
    </row>
    <row r="14" spans="1:7">
      <c r="B14" s="2">
        <v>7</v>
      </c>
      <c r="C14" s="2" t="s">
        <v>59</v>
      </c>
      <c r="D14" s="8">
        <f ca="1">Суб!D14</f>
        <v>0</v>
      </c>
      <c r="E14" s="2">
        <v>2210</v>
      </c>
    </row>
    <row r="15" spans="1:7">
      <c r="B15" s="2">
        <v>8</v>
      </c>
      <c r="C15" s="2" t="s">
        <v>60</v>
      </c>
      <c r="D15" s="8">
        <f ca="1">Мак!D16+Б2!D15</f>
        <v>0</v>
      </c>
      <c r="E15" s="2">
        <v>2210</v>
      </c>
    </row>
    <row r="16" spans="1:7">
      <c r="B16" s="2">
        <v>9</v>
      </c>
      <c r="C16" s="2" t="s">
        <v>62</v>
      </c>
      <c r="D16" s="8">
        <f ca="1">SUM(Мош!D16)</f>
        <v>0</v>
      </c>
      <c r="E16" s="2">
        <v>2210</v>
      </c>
    </row>
    <row r="17" spans="2:6">
      <c r="B17" s="2">
        <v>10</v>
      </c>
      <c r="C17" s="2" t="s">
        <v>57</v>
      </c>
      <c r="D17" s="8">
        <f ca="1">SUM(Петр!D13)</f>
        <v>6900</v>
      </c>
      <c r="E17" s="2">
        <v>2210</v>
      </c>
    </row>
    <row r="18" spans="2:6">
      <c r="B18" s="2"/>
      <c r="C18" s="2"/>
      <c r="D18" s="8">
        <f ca="1">SUM(Мош!D18)</f>
        <v>4134.92</v>
      </c>
      <c r="E18" s="2">
        <v>2210</v>
      </c>
    </row>
    <row r="19" spans="2:6">
      <c r="B19" s="16"/>
      <c r="C19" s="17" t="s">
        <v>10</v>
      </c>
      <c r="D19" s="11">
        <f>SUM(D8:D18)</f>
        <v>56879.78</v>
      </c>
      <c r="E19" s="16"/>
      <c r="F19" s="14"/>
    </row>
    <row r="20" spans="2:6">
      <c r="B20" s="15"/>
      <c r="C20" s="25" t="s">
        <v>11</v>
      </c>
      <c r="D20" s="12">
        <f ca="1">'Разом ОНЗ Б1'!D14+'Разом ОНЗ Дм2'!D14+'Разом ОНЗ Петр'!D14+'Разом ОНЗ Суб'!D14+'Разом ОНЗ Треп'!D13+'Разом ОНЗ Мош'!D14</f>
        <v>47627.58</v>
      </c>
      <c r="E20" s="15">
        <v>2230</v>
      </c>
    </row>
    <row r="21" spans="2:6">
      <c r="B21" s="18"/>
      <c r="C21" s="19" t="s">
        <v>50</v>
      </c>
      <c r="D21" s="20">
        <f ca="1">Дик!D15</f>
        <v>0</v>
      </c>
      <c r="E21" s="18">
        <v>2275</v>
      </c>
    </row>
    <row r="22" spans="2:6">
      <c r="B22" s="35"/>
      <c r="C22" s="36"/>
      <c r="D22" s="37"/>
      <c r="E22" s="35">
        <v>3110</v>
      </c>
    </row>
    <row r="23" spans="2:6">
      <c r="B23" s="26"/>
      <c r="C23" s="27" t="s">
        <v>53</v>
      </c>
      <c r="D23" s="28">
        <f ca="1">SUM(Б1!D16+Б2!D19+Циб!D16+Дм2!D16+Дм1!D18+Дик!D16+Мак!D20+Іванк!D16+Петр!D17+Пант!D16+Суб!D18+Нов.Ром!D15+Треп!D17+Топ!D16+Каз!D16+Мош!D20+Вол!D16)</f>
        <v>290222.73</v>
      </c>
      <c r="E23" s="26">
        <v>3110</v>
      </c>
    </row>
    <row r="24" spans="2:6" ht="15.75">
      <c r="B24" s="21"/>
      <c r="C24" s="39"/>
      <c r="D24" s="40">
        <f ca="1">Мак!D21</f>
        <v>0</v>
      </c>
      <c r="E24" s="21">
        <v>3110</v>
      </c>
    </row>
    <row r="25" spans="2:6">
      <c r="B25" s="23"/>
      <c r="C25" s="23" t="s">
        <v>54</v>
      </c>
      <c r="D25" s="38">
        <f ca="1">SUM(Б1!D18+Б2!D21+Циб!D18+Дм2!D18+Дм1!D20+Дик!D18+Мак!D22+Іванк!D18+Петр!D19+Пант!D18+Суб!D20+Нов.Ром!D17+Треп!D19+Топ!D18+Каз!D18+Мош!D22+Вол!D18)</f>
        <v>0</v>
      </c>
      <c r="E25" s="23">
        <v>3110</v>
      </c>
    </row>
    <row r="26" spans="2:6">
      <c r="B26" s="29"/>
      <c r="C26" s="30" t="s">
        <v>12</v>
      </c>
      <c r="D26" s="31">
        <f>SUM(D22:D25)</f>
        <v>290222.73</v>
      </c>
      <c r="E26" s="29"/>
    </row>
    <row r="27" spans="2:6">
      <c r="B27" s="2"/>
      <c r="C27" s="2"/>
      <c r="D27" s="8"/>
      <c r="E27" s="2"/>
    </row>
    <row r="28" spans="2:6">
      <c r="B28" s="32"/>
      <c r="C28" s="33" t="s">
        <v>13</v>
      </c>
      <c r="D28" s="34">
        <f>D19+D20+D26</f>
        <v>394730.08999999997</v>
      </c>
      <c r="E28" s="32"/>
    </row>
    <row r="31" spans="2:6">
      <c r="C31" s="41"/>
      <c r="D31" s="24"/>
      <c r="E31" s="24"/>
    </row>
    <row r="32" spans="2:6">
      <c r="C32" s="42"/>
      <c r="D32" s="43"/>
      <c r="E32" s="24"/>
    </row>
    <row r="33" spans="1:5">
      <c r="C33" s="44"/>
      <c r="D33" s="45"/>
      <c r="E33" s="24"/>
    </row>
    <row r="34" spans="1:5">
      <c r="C34" s="44"/>
      <c r="D34" s="45"/>
      <c r="E34" s="24"/>
    </row>
    <row r="35" spans="1:5">
      <c r="C35" s="44"/>
      <c r="D35" s="45"/>
      <c r="E35" s="24"/>
    </row>
    <row r="36" spans="1:5">
      <c r="C36" s="42"/>
      <c r="D36" s="42"/>
      <c r="E36" s="24"/>
    </row>
    <row r="37" spans="1:5">
      <c r="C37" s="24"/>
      <c r="D37" s="24"/>
      <c r="E37" s="24"/>
    </row>
    <row r="38" spans="1:5">
      <c r="C38" s="41"/>
      <c r="D38" s="24"/>
      <c r="E38" s="24"/>
    </row>
    <row r="39" spans="1:5">
      <c r="C39" s="42"/>
      <c r="D39" s="24"/>
      <c r="E39" s="24"/>
    </row>
    <row r="40" spans="1:5">
      <c r="A40" s="24"/>
      <c r="B40" s="24"/>
      <c r="C40" s="44"/>
      <c r="D40" s="24"/>
      <c r="E40" s="24"/>
    </row>
    <row r="41" spans="1:5">
      <c r="A41" s="24"/>
      <c r="B41" s="24"/>
      <c r="C41" s="46"/>
      <c r="D41" s="24"/>
      <c r="E41" s="24"/>
    </row>
    <row r="42" spans="1:5">
      <c r="A42" s="24"/>
      <c r="B42" s="24"/>
      <c r="C42" s="44"/>
      <c r="D42" s="24"/>
      <c r="E42" s="24"/>
    </row>
    <row r="43" spans="1:5">
      <c r="A43" s="24"/>
      <c r="B43" s="24"/>
      <c r="C43" s="42"/>
      <c r="D43" s="42"/>
      <c r="E43" s="24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A2" sqref="A2"/>
    </sheetView>
  </sheetViews>
  <sheetFormatPr defaultRowHeight="15"/>
  <cols>
    <col min="1" max="1" width="3.28515625" customWidth="1"/>
    <col min="2" max="2" width="5.7109375" customWidth="1"/>
    <col min="3" max="3" width="36.5703125" customWidth="1"/>
  </cols>
  <sheetData>
    <row r="1" spans="1:5">
      <c r="A1" s="1" t="s">
        <v>0</v>
      </c>
    </row>
    <row r="2" spans="1:5">
      <c r="A2" s="1" t="s">
        <v>69</v>
      </c>
    </row>
    <row r="3" spans="1:5">
      <c r="B3" s="3" t="s">
        <v>42</v>
      </c>
    </row>
    <row r="4" spans="1:5">
      <c r="B4" s="3" t="s">
        <v>22</v>
      </c>
    </row>
    <row r="5" spans="1:5">
      <c r="B5" s="3" t="s">
        <v>21</v>
      </c>
    </row>
    <row r="6" spans="1:5">
      <c r="B6" s="3" t="s">
        <v>19</v>
      </c>
    </row>
    <row r="7" spans="1:5">
      <c r="B7" s="3" t="s">
        <v>8</v>
      </c>
    </row>
    <row r="8" spans="1:5">
      <c r="B8" s="5" t="s">
        <v>3</v>
      </c>
      <c r="C8" s="5" t="s">
        <v>4</v>
      </c>
      <c r="D8" s="5" t="s">
        <v>5</v>
      </c>
      <c r="E8" s="5" t="s">
        <v>6</v>
      </c>
    </row>
    <row r="9" spans="1:5">
      <c r="B9" s="2">
        <v>1</v>
      </c>
      <c r="C9" s="2" t="s">
        <v>51</v>
      </c>
      <c r="D9" s="8"/>
      <c r="E9" s="2">
        <v>2210</v>
      </c>
    </row>
    <row r="10" spans="1:5">
      <c r="B10" s="2">
        <v>2</v>
      </c>
      <c r="C10" s="2" t="s">
        <v>52</v>
      </c>
      <c r="D10" s="8">
        <v>491.85</v>
      </c>
      <c r="E10" s="2">
        <v>2210</v>
      </c>
    </row>
    <row r="11" spans="1:5">
      <c r="B11" s="2">
        <v>3</v>
      </c>
      <c r="C11" s="2" t="s">
        <v>46</v>
      </c>
      <c r="D11" s="8"/>
      <c r="E11" s="2">
        <v>2210</v>
      </c>
    </row>
    <row r="12" spans="1:5">
      <c r="B12" s="2">
        <v>4</v>
      </c>
      <c r="C12" s="2" t="s">
        <v>45</v>
      </c>
      <c r="D12" s="8"/>
      <c r="E12" s="2">
        <v>2210</v>
      </c>
    </row>
    <row r="13" spans="1:5">
      <c r="B13" s="2">
        <v>5</v>
      </c>
      <c r="C13" s="2" t="s">
        <v>55</v>
      </c>
      <c r="D13" s="8"/>
      <c r="E13" s="2">
        <v>2210</v>
      </c>
    </row>
    <row r="14" spans="1:5">
      <c r="B14" s="2">
        <v>6</v>
      </c>
      <c r="C14" s="2" t="s">
        <v>54</v>
      </c>
      <c r="D14" s="8"/>
      <c r="E14" s="2">
        <v>2210</v>
      </c>
    </row>
    <row r="15" spans="1:5">
      <c r="B15" s="2">
        <v>7</v>
      </c>
      <c r="C15" s="2" t="s">
        <v>57</v>
      </c>
      <c r="D15" s="8"/>
      <c r="E15" s="2">
        <v>2210</v>
      </c>
    </row>
    <row r="16" spans="1:5">
      <c r="B16" s="2">
        <v>8</v>
      </c>
      <c r="C16" s="2" t="s">
        <v>56</v>
      </c>
      <c r="D16" s="8"/>
      <c r="E16" s="2">
        <v>2210</v>
      </c>
    </row>
    <row r="17" spans="2:5">
      <c r="B17" s="18"/>
      <c r="C17" s="19" t="s">
        <v>10</v>
      </c>
      <c r="D17" s="20">
        <f>SUM(D9:D16)</f>
        <v>491.85</v>
      </c>
      <c r="E17" s="18"/>
    </row>
    <row r="18" spans="2:5">
      <c r="B18" s="15"/>
      <c r="C18" s="25" t="s">
        <v>11</v>
      </c>
      <c r="D18" s="12"/>
      <c r="E18" s="15">
        <v>2230</v>
      </c>
    </row>
    <row r="19" spans="2:5">
      <c r="B19" s="2"/>
      <c r="C19" s="2"/>
      <c r="D19" s="8"/>
      <c r="E19" s="2"/>
    </row>
    <row r="20" spans="2:5">
      <c r="B20" s="2"/>
      <c r="C20" s="2" t="s">
        <v>53</v>
      </c>
      <c r="D20" s="8"/>
      <c r="E20" s="2">
        <v>3110</v>
      </c>
    </row>
    <row r="21" spans="2:5">
      <c r="B21" s="2"/>
      <c r="C21" s="2" t="s">
        <v>56</v>
      </c>
      <c r="D21" s="8"/>
      <c r="E21" s="2">
        <v>3110</v>
      </c>
    </row>
    <row r="22" spans="2:5">
      <c r="B22" s="2"/>
      <c r="C22" s="23" t="s">
        <v>54</v>
      </c>
      <c r="D22" s="8"/>
      <c r="E22" s="2">
        <v>3110</v>
      </c>
    </row>
    <row r="23" spans="2:5">
      <c r="B23" s="29"/>
      <c r="C23" s="30" t="s">
        <v>12</v>
      </c>
      <c r="D23" s="31">
        <f>SUM(D20:D22)</f>
        <v>0</v>
      </c>
      <c r="E23" s="29"/>
    </row>
    <row r="24" spans="2:5">
      <c r="B24" s="2"/>
      <c r="C24" s="2"/>
      <c r="D24" s="8"/>
      <c r="E24" s="2"/>
    </row>
    <row r="25" spans="2:5">
      <c r="B25" s="21"/>
      <c r="C25" s="22" t="s">
        <v>13</v>
      </c>
      <c r="D25" s="13">
        <f>D17+D18+D23</f>
        <v>491.85</v>
      </c>
      <c r="E25" s="21"/>
    </row>
  </sheetData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H19" sqref="H19"/>
    </sheetView>
  </sheetViews>
  <sheetFormatPr defaultRowHeight="15"/>
  <cols>
    <col min="1" max="1" width="4" customWidth="1"/>
    <col min="2" max="2" width="5.7109375" customWidth="1"/>
    <col min="3" max="3" width="35.7109375" customWidth="1"/>
  </cols>
  <sheetData>
    <row r="1" spans="1:5">
      <c r="A1" s="1" t="s">
        <v>0</v>
      </c>
    </row>
    <row r="2" spans="1:5">
      <c r="A2" s="1" t="s">
        <v>67</v>
      </c>
    </row>
    <row r="3" spans="1:5">
      <c r="B3" s="3" t="s">
        <v>43</v>
      </c>
    </row>
    <row r="4" spans="1:5">
      <c r="B4" s="3" t="s">
        <v>21</v>
      </c>
    </row>
    <row r="5" spans="1:5">
      <c r="B5" s="3" t="s">
        <v>19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51</v>
      </c>
      <c r="D8" s="8"/>
      <c r="E8" s="2">
        <v>2210</v>
      </c>
    </row>
    <row r="9" spans="1:5">
      <c r="B9" s="2"/>
      <c r="C9" s="2" t="s">
        <v>52</v>
      </c>
      <c r="D9" s="8">
        <v>491.85</v>
      </c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18"/>
      <c r="C13" s="19" t="s">
        <v>10</v>
      </c>
      <c r="D13" s="20">
        <f>SUM(D8:D11)</f>
        <v>491.85</v>
      </c>
      <c r="E13" s="18"/>
    </row>
    <row r="14" spans="1:5">
      <c r="B14" s="15"/>
      <c r="C14" s="25" t="s">
        <v>11</v>
      </c>
      <c r="D14" s="12">
        <v>9752.4500000000007</v>
      </c>
      <c r="E14" s="15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53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54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0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10244.300000000001</v>
      </c>
      <c r="E21" s="21"/>
    </row>
  </sheetData>
  <phoneticPr fontId="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E21"/>
  <sheetViews>
    <sheetView workbookViewId="0">
      <selection activeCell="H9" sqref="H9"/>
    </sheetView>
  </sheetViews>
  <sheetFormatPr defaultRowHeight="15"/>
  <cols>
    <col min="1" max="1" width="2.85546875" customWidth="1"/>
    <col min="2" max="2" width="6" customWidth="1"/>
    <col min="3" max="3" width="36.140625" customWidth="1"/>
  </cols>
  <sheetData>
    <row r="1" spans="1:5">
      <c r="A1" s="1" t="s">
        <v>0</v>
      </c>
    </row>
    <row r="2" spans="1:5">
      <c r="A2" s="1" t="s">
        <v>47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51</v>
      </c>
      <c r="D8" s="8"/>
      <c r="E8" s="2">
        <v>2210</v>
      </c>
    </row>
    <row r="9" spans="1:5">
      <c r="B9" s="2"/>
      <c r="C9" s="2" t="s">
        <v>52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2"/>
      <c r="C13" s="4" t="s">
        <v>10</v>
      </c>
      <c r="D13" s="9">
        <f ca="1">Петр!D14+Пант!D13</f>
        <v>7883.7000000000007</v>
      </c>
      <c r="E13" s="2"/>
    </row>
    <row r="14" spans="1:5">
      <c r="B14" s="2"/>
      <c r="C14" s="4" t="s">
        <v>11</v>
      </c>
      <c r="D14" s="9">
        <f ca="1">Петр!D15+Пант!D14</f>
        <v>10579.54</v>
      </c>
      <c r="E14" s="2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53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4" t="s">
        <v>12</v>
      </c>
      <c r="D19" s="9">
        <f ca="1">Петр!D20+Пант!D19</f>
        <v>50349.72</v>
      </c>
      <c r="E19" s="2"/>
    </row>
    <row r="20" spans="2:5">
      <c r="B20" s="2"/>
      <c r="C20" s="2"/>
      <c r="D20" s="8"/>
      <c r="E20" s="2"/>
    </row>
    <row r="21" spans="2:5">
      <c r="B21" s="2"/>
      <c r="C21" s="4" t="s">
        <v>13</v>
      </c>
      <c r="D21" s="9">
        <f>D13+D14+D19</f>
        <v>68812.960000000006</v>
      </c>
      <c r="E21" s="2"/>
    </row>
  </sheetData>
  <phoneticPr fontId="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21" sqref="H21"/>
    </sheetView>
  </sheetViews>
  <sheetFormatPr defaultRowHeight="15"/>
  <cols>
    <col min="1" max="1" width="2.85546875" customWidth="1"/>
    <col min="2" max="2" width="6" customWidth="1"/>
    <col min="3" max="3" width="36.85546875" customWidth="1"/>
  </cols>
  <sheetData>
    <row r="1" spans="1:5">
      <c r="A1" s="1" t="s">
        <v>0</v>
      </c>
    </row>
    <row r="2" spans="1:5">
      <c r="A2" s="1" t="s">
        <v>70</v>
      </c>
    </row>
    <row r="3" spans="1:5">
      <c r="B3" s="3" t="s">
        <v>23</v>
      </c>
    </row>
    <row r="4" spans="1:5">
      <c r="B4" s="3" t="s">
        <v>24</v>
      </c>
    </row>
    <row r="5" spans="1:5">
      <c r="B5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51</v>
      </c>
      <c r="D8" s="8"/>
      <c r="E8" s="2">
        <v>2210</v>
      </c>
    </row>
    <row r="9" spans="1:5">
      <c r="B9" s="2">
        <v>2</v>
      </c>
      <c r="C9" s="2" t="s">
        <v>52</v>
      </c>
      <c r="D9" s="8">
        <v>491.85</v>
      </c>
      <c r="E9" s="2">
        <v>2210</v>
      </c>
    </row>
    <row r="10" spans="1:5">
      <c r="B10" s="2">
        <v>3</v>
      </c>
      <c r="C10" s="2" t="s">
        <v>46</v>
      </c>
      <c r="D10" s="8"/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>
        <v>5</v>
      </c>
      <c r="C12" s="2" t="s">
        <v>61</v>
      </c>
      <c r="D12" s="8"/>
      <c r="E12" s="2">
        <v>2210</v>
      </c>
    </row>
    <row r="13" spans="1:5">
      <c r="B13" s="2">
        <v>6</v>
      </c>
      <c r="C13" s="2" t="s">
        <v>57</v>
      </c>
      <c r="D13" s="8">
        <v>6900</v>
      </c>
      <c r="E13" s="2">
        <v>2210</v>
      </c>
    </row>
    <row r="14" spans="1:5">
      <c r="B14" s="18"/>
      <c r="C14" s="19" t="s">
        <v>10</v>
      </c>
      <c r="D14" s="20">
        <f>SUM(D8:D13)</f>
        <v>7391.85</v>
      </c>
      <c r="E14" s="18"/>
    </row>
    <row r="15" spans="1:5">
      <c r="B15" s="15"/>
      <c r="C15" s="25" t="s">
        <v>11</v>
      </c>
      <c r="D15" s="12">
        <v>10579.54</v>
      </c>
      <c r="E15" s="15">
        <v>2230</v>
      </c>
    </row>
    <row r="16" spans="1:5">
      <c r="B16" s="2"/>
      <c r="C16" s="2"/>
      <c r="D16" s="8"/>
      <c r="E16" s="2"/>
    </row>
    <row r="17" spans="2:5">
      <c r="B17" s="26">
        <v>1</v>
      </c>
      <c r="C17" s="26" t="s">
        <v>53</v>
      </c>
      <c r="D17" s="28">
        <v>48443.16</v>
      </c>
      <c r="E17" s="26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23" t="s">
        <v>54</v>
      </c>
      <c r="D19" s="8"/>
      <c r="E19" s="2">
        <v>3110</v>
      </c>
    </row>
    <row r="20" spans="2:5">
      <c r="B20" s="29"/>
      <c r="C20" s="30" t="s">
        <v>12</v>
      </c>
      <c r="D20" s="31">
        <f>SUM(D17:D19)</f>
        <v>48443.16</v>
      </c>
      <c r="E20" s="29"/>
    </row>
    <row r="21" spans="2:5">
      <c r="B21" s="2"/>
      <c r="C21" s="2"/>
      <c r="D21" s="8"/>
      <c r="E21" s="2"/>
    </row>
    <row r="22" spans="2:5">
      <c r="B22" s="21"/>
      <c r="C22" s="22" t="s">
        <v>13</v>
      </c>
      <c r="D22" s="13">
        <f>D14+D15+D20</f>
        <v>66414.55</v>
      </c>
      <c r="E22" s="21"/>
    </row>
  </sheetData>
  <phoneticPr fontId="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2" sqref="A2"/>
    </sheetView>
  </sheetViews>
  <sheetFormatPr defaultRowHeight="15"/>
  <cols>
    <col min="1" max="1" width="2.7109375" customWidth="1"/>
    <col min="2" max="2" width="5.7109375" customWidth="1"/>
    <col min="3" max="3" width="39" customWidth="1"/>
  </cols>
  <sheetData>
    <row r="1" spans="1:5">
      <c r="A1" s="1" t="s">
        <v>0</v>
      </c>
    </row>
    <row r="2" spans="1:5">
      <c r="A2" s="1" t="s">
        <v>70</v>
      </c>
    </row>
    <row r="3" spans="1:5">
      <c r="B3" s="3" t="s">
        <v>44</v>
      </c>
    </row>
    <row r="4" spans="1:5">
      <c r="B4" s="3" t="s">
        <v>26</v>
      </c>
    </row>
    <row r="5" spans="1:5">
      <c r="B5" s="3" t="s">
        <v>24</v>
      </c>
    </row>
    <row r="6" spans="1:5">
      <c r="B6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51</v>
      </c>
      <c r="D8" s="8"/>
      <c r="E8" s="2">
        <v>2210</v>
      </c>
    </row>
    <row r="9" spans="1:5">
      <c r="B9" s="2"/>
      <c r="C9" s="2" t="s">
        <v>52</v>
      </c>
      <c r="D9" s="8">
        <v>491.85</v>
      </c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18"/>
      <c r="C13" s="19" t="s">
        <v>10</v>
      </c>
      <c r="D13" s="20">
        <f>SUM(D8:D11)</f>
        <v>491.85</v>
      </c>
      <c r="E13" s="18"/>
    </row>
    <row r="14" spans="1:5">
      <c r="B14" s="15"/>
      <c r="C14" s="25" t="s">
        <v>11</v>
      </c>
      <c r="D14" s="12"/>
      <c r="E14" s="15">
        <v>2230</v>
      </c>
    </row>
    <row r="15" spans="1:5">
      <c r="B15" s="2"/>
      <c r="C15" s="2"/>
      <c r="D15" s="8"/>
      <c r="E15" s="2"/>
    </row>
    <row r="16" spans="1:5">
      <c r="B16" s="2">
        <v>1</v>
      </c>
      <c r="C16" s="2" t="s">
        <v>53</v>
      </c>
      <c r="D16" s="8">
        <v>1906.56</v>
      </c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54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1906.56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2398.41</v>
      </c>
      <c r="E21" s="21"/>
    </row>
  </sheetData>
  <phoneticPr fontId="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E21"/>
  <sheetViews>
    <sheetView workbookViewId="0">
      <selection activeCell="A12" sqref="A12:IV12"/>
    </sheetView>
  </sheetViews>
  <sheetFormatPr defaultRowHeight="15"/>
  <cols>
    <col min="1" max="1" width="3.140625" customWidth="1"/>
    <col min="2" max="2" width="5.5703125" customWidth="1"/>
    <col min="3" max="3" width="36.85546875" customWidth="1"/>
  </cols>
  <sheetData>
    <row r="1" spans="1:5">
      <c r="A1" s="1" t="s">
        <v>0</v>
      </c>
    </row>
    <row r="2" spans="1:5">
      <c r="A2" s="1" t="s">
        <v>47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51</v>
      </c>
      <c r="D8" s="8"/>
      <c r="E8" s="2">
        <v>2210</v>
      </c>
    </row>
    <row r="9" spans="1:5">
      <c r="B9" s="2"/>
      <c r="C9" s="2" t="s">
        <v>52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2"/>
      <c r="C13" s="4" t="s">
        <v>10</v>
      </c>
      <c r="D13" s="9">
        <f ca="1">Суб!D15+Нов.Ром!D12</f>
        <v>36210.699999999997</v>
      </c>
      <c r="E13" s="2"/>
    </row>
    <row r="14" spans="1:5">
      <c r="B14" s="2"/>
      <c r="C14" s="4" t="s">
        <v>11</v>
      </c>
      <c r="D14" s="9">
        <f ca="1">Суб!D16+Нов.Ром!D13</f>
        <v>3386.57</v>
      </c>
      <c r="E14" s="2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53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4" t="s">
        <v>12</v>
      </c>
      <c r="D19" s="9">
        <f ca="1">Суб!D21+Нов.Ром!D18</f>
        <v>36079.279999999999</v>
      </c>
      <c r="E19" s="2"/>
    </row>
    <row r="20" spans="2:5">
      <c r="B20" s="2"/>
      <c r="C20" s="2"/>
      <c r="D20" s="8"/>
      <c r="E20" s="2"/>
    </row>
    <row r="21" spans="2:5">
      <c r="B21" s="2"/>
      <c r="C21" s="4" t="s">
        <v>13</v>
      </c>
      <c r="D21" s="9">
        <f>D13+D14+D19</f>
        <v>75676.549999999988</v>
      </c>
      <c r="E21" s="2"/>
    </row>
  </sheetData>
  <phoneticPr fontId="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G20" sqref="G20"/>
    </sheetView>
  </sheetViews>
  <sheetFormatPr defaultRowHeight="15"/>
  <cols>
    <col min="1" max="1" width="3.42578125" customWidth="1"/>
    <col min="2" max="2" width="5.7109375" customWidth="1"/>
    <col min="3" max="3" width="35.7109375" customWidth="1"/>
  </cols>
  <sheetData>
    <row r="1" spans="1:5">
      <c r="A1" s="1" t="s">
        <v>0</v>
      </c>
    </row>
    <row r="2" spans="1:5">
      <c r="A2" s="1" t="s">
        <v>71</v>
      </c>
    </row>
    <row r="3" spans="1:5">
      <c r="B3" s="3" t="s">
        <v>27</v>
      </c>
    </row>
    <row r="4" spans="1:5">
      <c r="B4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51</v>
      </c>
      <c r="D8" s="8">
        <v>2073</v>
      </c>
      <c r="E8" s="2">
        <v>2210</v>
      </c>
    </row>
    <row r="9" spans="1:5">
      <c r="B9" s="2">
        <v>2</v>
      </c>
      <c r="C9" s="2" t="s">
        <v>52</v>
      </c>
      <c r="D9" s="8">
        <v>983.7</v>
      </c>
      <c r="E9" s="2">
        <v>2210</v>
      </c>
    </row>
    <row r="10" spans="1:5">
      <c r="B10" s="2">
        <v>3</v>
      </c>
      <c r="C10" s="2" t="s">
        <v>46</v>
      </c>
      <c r="D10" s="8">
        <v>33154</v>
      </c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>
        <v>5</v>
      </c>
      <c r="C12" s="2" t="s">
        <v>55</v>
      </c>
      <c r="D12" s="8"/>
      <c r="E12" s="2">
        <v>2210</v>
      </c>
    </row>
    <row r="13" spans="1:5">
      <c r="B13" s="2">
        <v>6</v>
      </c>
      <c r="C13" s="2" t="s">
        <v>54</v>
      </c>
      <c r="D13" s="8"/>
      <c r="E13" s="2">
        <v>2210</v>
      </c>
    </row>
    <row r="14" spans="1:5">
      <c r="B14" s="2">
        <v>7</v>
      </c>
      <c r="C14" s="2" t="s">
        <v>58</v>
      </c>
      <c r="D14" s="8"/>
      <c r="E14" s="2">
        <v>2210</v>
      </c>
    </row>
    <row r="15" spans="1:5">
      <c r="B15" s="18"/>
      <c r="C15" s="19" t="s">
        <v>10</v>
      </c>
      <c r="D15" s="20">
        <f>SUM(D8:D14)</f>
        <v>36210.699999999997</v>
      </c>
      <c r="E15" s="18"/>
    </row>
    <row r="16" spans="1:5">
      <c r="B16" s="15"/>
      <c r="C16" s="25" t="s">
        <v>11</v>
      </c>
      <c r="D16" s="12">
        <v>1493.16</v>
      </c>
      <c r="E16" s="15">
        <v>2230</v>
      </c>
    </row>
    <row r="17" spans="2:5">
      <c r="B17" s="2"/>
      <c r="C17" s="2"/>
      <c r="D17" s="8"/>
      <c r="E17" s="2"/>
    </row>
    <row r="18" spans="2:5">
      <c r="B18" s="26">
        <v>1</v>
      </c>
      <c r="C18" s="26" t="s">
        <v>53</v>
      </c>
      <c r="D18" s="28">
        <v>36079.279999999999</v>
      </c>
      <c r="E18" s="26">
        <v>3110</v>
      </c>
    </row>
    <row r="19" spans="2:5">
      <c r="B19" s="2"/>
      <c r="C19" s="2"/>
      <c r="D19" s="8"/>
      <c r="E19" s="2">
        <v>3110</v>
      </c>
    </row>
    <row r="20" spans="2:5">
      <c r="B20" s="2"/>
      <c r="C20" s="23" t="s">
        <v>54</v>
      </c>
      <c r="D20" s="8"/>
      <c r="E20" s="2">
        <v>3110</v>
      </c>
    </row>
    <row r="21" spans="2:5">
      <c r="B21" s="29"/>
      <c r="C21" s="30" t="s">
        <v>12</v>
      </c>
      <c r="D21" s="31">
        <f>SUM(D18:D20)</f>
        <v>36079.279999999999</v>
      </c>
      <c r="E21" s="29"/>
    </row>
    <row r="22" spans="2:5">
      <c r="B22" s="2"/>
      <c r="C22" s="2"/>
      <c r="D22" s="8"/>
      <c r="E22" s="2"/>
    </row>
    <row r="23" spans="2:5">
      <c r="B23" s="21"/>
      <c r="C23" s="22" t="s">
        <v>13</v>
      </c>
      <c r="D23" s="13">
        <f>D15+D16+D21</f>
        <v>73783.14</v>
      </c>
      <c r="E23" s="21"/>
    </row>
  </sheetData>
  <phoneticPr fontId="6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G18" sqref="G18"/>
    </sheetView>
  </sheetViews>
  <sheetFormatPr defaultRowHeight="15"/>
  <cols>
    <col min="1" max="1" width="2.42578125" customWidth="1"/>
    <col min="2" max="2" width="5" customWidth="1"/>
    <col min="3" max="3" width="36.28515625" customWidth="1"/>
  </cols>
  <sheetData>
    <row r="1" spans="1:5">
      <c r="A1" s="1" t="s">
        <v>0</v>
      </c>
    </row>
    <row r="2" spans="1:5">
      <c r="A2" s="1"/>
      <c r="B2" s="1" t="s">
        <v>71</v>
      </c>
    </row>
    <row r="3" spans="1:5">
      <c r="B3" s="3" t="s">
        <v>28</v>
      </c>
    </row>
    <row r="4" spans="1:5">
      <c r="B4" s="3" t="s">
        <v>29</v>
      </c>
    </row>
    <row r="5" spans="1:5">
      <c r="B5" s="3" t="s">
        <v>30</v>
      </c>
    </row>
    <row r="6" spans="1:5">
      <c r="B6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51</v>
      </c>
      <c r="D8" s="8"/>
      <c r="E8" s="2">
        <v>2210</v>
      </c>
    </row>
    <row r="9" spans="1:5">
      <c r="B9" s="2"/>
      <c r="C9" s="2" t="s">
        <v>52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18"/>
      <c r="C12" s="19" t="s">
        <v>10</v>
      </c>
      <c r="D12" s="20">
        <f>SUM(D8:D11)</f>
        <v>0</v>
      </c>
      <c r="E12" s="18"/>
    </row>
    <row r="13" spans="1:5">
      <c r="B13" s="15"/>
      <c r="C13" s="25" t="s">
        <v>11</v>
      </c>
      <c r="D13" s="12">
        <v>1893.41</v>
      </c>
      <c r="E13" s="15">
        <v>2230</v>
      </c>
    </row>
    <row r="14" spans="1:5">
      <c r="B14" s="2"/>
      <c r="C14" s="2"/>
      <c r="D14" s="8"/>
      <c r="E14" s="2"/>
    </row>
    <row r="15" spans="1:5">
      <c r="B15" s="2"/>
      <c r="C15" s="2" t="s">
        <v>53</v>
      </c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3" t="s">
        <v>54</v>
      </c>
      <c r="D17" s="8"/>
      <c r="E17" s="2">
        <v>3110</v>
      </c>
    </row>
    <row r="18" spans="2:5">
      <c r="B18" s="2"/>
      <c r="C18" s="4" t="s">
        <v>12</v>
      </c>
      <c r="D18" s="9">
        <f>SUM(D15:D17)</f>
        <v>0</v>
      </c>
      <c r="E18" s="2"/>
    </row>
    <row r="19" spans="2:5">
      <c r="B19" s="2"/>
      <c r="C19" s="2"/>
      <c r="D19" s="8"/>
      <c r="E19" s="2"/>
    </row>
    <row r="20" spans="2:5">
      <c r="B20" s="21"/>
      <c r="C20" s="22" t="s">
        <v>13</v>
      </c>
      <c r="D20" s="13">
        <f>D12+D13+D18</f>
        <v>1893.41</v>
      </c>
      <c r="E20" s="21"/>
    </row>
  </sheetData>
  <phoneticPr fontId="6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C15" sqref="C15"/>
    </sheetView>
  </sheetViews>
  <sheetFormatPr defaultRowHeight="15"/>
  <cols>
    <col min="1" max="1" width="2.7109375" customWidth="1"/>
    <col min="2" max="2" width="5.5703125" customWidth="1"/>
    <col min="3" max="3" width="36" customWidth="1"/>
  </cols>
  <sheetData>
    <row r="1" spans="1:5">
      <c r="A1" s="1" t="s">
        <v>0</v>
      </c>
    </row>
    <row r="2" spans="1:5">
      <c r="A2" s="1" t="s">
        <v>47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51</v>
      </c>
      <c r="D8" s="8"/>
      <c r="E8" s="2">
        <v>2210</v>
      </c>
    </row>
    <row r="9" spans="1:5">
      <c r="B9" s="2"/>
      <c r="C9" s="2" t="s">
        <v>52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4" t="s">
        <v>10</v>
      </c>
      <c r="D12" s="9">
        <f ca="1">Треп!D14+Топ!D13+Каз!D13</f>
        <v>1475.5500000000002</v>
      </c>
      <c r="E12" s="2"/>
    </row>
    <row r="13" spans="1:5">
      <c r="B13" s="2"/>
      <c r="C13" s="4" t="s">
        <v>11</v>
      </c>
      <c r="D13" s="9">
        <f ca="1">Треп!D15+Топ!D14+Каз!D14</f>
        <v>10468.939999999999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 t="s">
        <v>53</v>
      </c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 ca="1">Треп!D20+Топ!D19+Каз!D19</f>
        <v>26577.89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38522.379999999997</v>
      </c>
      <c r="E20" s="2"/>
    </row>
  </sheetData>
  <phoneticPr fontId="6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G20" sqref="G20"/>
    </sheetView>
  </sheetViews>
  <sheetFormatPr defaultRowHeight="15"/>
  <cols>
    <col min="1" max="1" width="3" customWidth="1"/>
    <col min="2" max="2" width="5.7109375" customWidth="1"/>
    <col min="3" max="3" width="37.28515625" customWidth="1"/>
  </cols>
  <sheetData>
    <row r="1" spans="1:5">
      <c r="A1" s="1" t="s">
        <v>0</v>
      </c>
    </row>
    <row r="2" spans="1:5">
      <c r="A2" s="1" t="s">
        <v>67</v>
      </c>
    </row>
    <row r="3" spans="1:5">
      <c r="B3" s="3" t="s">
        <v>32</v>
      </c>
    </row>
    <row r="4" spans="1:5">
      <c r="B4" s="3" t="s">
        <v>31</v>
      </c>
    </row>
    <row r="7" spans="1:5">
      <c r="B7" s="5"/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51</v>
      </c>
      <c r="D8" s="8"/>
      <c r="E8" s="2">
        <v>2210</v>
      </c>
    </row>
    <row r="9" spans="1:5">
      <c r="B9" s="2">
        <v>2</v>
      </c>
      <c r="C9" s="2" t="s">
        <v>52</v>
      </c>
      <c r="D9" s="8">
        <v>491.85</v>
      </c>
      <c r="E9" s="2">
        <v>2210</v>
      </c>
    </row>
    <row r="10" spans="1:5">
      <c r="B10" s="2">
        <v>3</v>
      </c>
      <c r="C10" s="2" t="s">
        <v>46</v>
      </c>
      <c r="D10" s="8"/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>
        <v>5</v>
      </c>
      <c r="C12" s="2" t="s">
        <v>55</v>
      </c>
      <c r="D12" s="8"/>
      <c r="E12" s="2">
        <v>2210</v>
      </c>
    </row>
    <row r="13" spans="1:5">
      <c r="B13" s="2">
        <v>6</v>
      </c>
      <c r="C13" s="35" t="s">
        <v>54</v>
      </c>
      <c r="D13" s="8"/>
      <c r="E13" s="2">
        <v>2210</v>
      </c>
    </row>
    <row r="14" spans="1:5">
      <c r="B14" s="18"/>
      <c r="C14" s="19" t="s">
        <v>10</v>
      </c>
      <c r="D14" s="20">
        <f>SUM(D8:D12)</f>
        <v>491.85</v>
      </c>
      <c r="E14" s="18"/>
    </row>
    <row r="15" spans="1:5">
      <c r="B15" s="15"/>
      <c r="C15" s="25" t="s">
        <v>11</v>
      </c>
      <c r="D15" s="12">
        <v>671.3</v>
      </c>
      <c r="E15" s="15">
        <v>2230</v>
      </c>
    </row>
    <row r="16" spans="1:5">
      <c r="B16" s="2"/>
      <c r="C16" s="2"/>
      <c r="D16" s="8"/>
      <c r="E16" s="2"/>
    </row>
    <row r="17" spans="2:5">
      <c r="B17" s="26"/>
      <c r="C17" s="26" t="s">
        <v>53</v>
      </c>
      <c r="D17" s="28">
        <v>26577.89</v>
      </c>
      <c r="E17" s="26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23" t="s">
        <v>54</v>
      </c>
      <c r="D19" s="8"/>
      <c r="E19" s="2">
        <v>3110</v>
      </c>
    </row>
    <row r="20" spans="2:5">
      <c r="B20" s="29"/>
      <c r="C20" s="30" t="s">
        <v>12</v>
      </c>
      <c r="D20" s="31">
        <f>SUM(D17:D19)</f>
        <v>26577.89</v>
      </c>
      <c r="E20" s="29"/>
    </row>
    <row r="21" spans="2:5">
      <c r="B21" s="2"/>
      <c r="C21" s="2"/>
      <c r="D21" s="8"/>
      <c r="E21" s="2"/>
    </row>
    <row r="22" spans="2:5">
      <c r="B22" s="21"/>
      <c r="C22" s="22" t="s">
        <v>13</v>
      </c>
      <c r="D22" s="13">
        <f>D14+D15+D20</f>
        <v>27741.040000000001</v>
      </c>
      <c r="E22" s="21"/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E21"/>
  <sheetViews>
    <sheetView workbookViewId="0">
      <selection activeCell="I18" sqref="I18"/>
    </sheetView>
  </sheetViews>
  <sheetFormatPr defaultRowHeight="15"/>
  <cols>
    <col min="1" max="1" width="3.42578125" customWidth="1"/>
    <col min="2" max="2" width="6.5703125" customWidth="1"/>
    <col min="3" max="3" width="35.28515625" customWidth="1"/>
  </cols>
  <sheetData>
    <row r="1" spans="1:5">
      <c r="A1" s="1" t="s">
        <v>0</v>
      </c>
      <c r="B1" s="1"/>
    </row>
    <row r="2" spans="1:5">
      <c r="A2" s="1" t="s">
        <v>65</v>
      </c>
      <c r="B2" s="1"/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51</v>
      </c>
      <c r="D8" s="8"/>
      <c r="E8" s="2">
        <v>2210</v>
      </c>
    </row>
    <row r="9" spans="1:5">
      <c r="B9" s="2"/>
      <c r="C9" s="2" t="s">
        <v>52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2"/>
      <c r="C13" s="4" t="s">
        <v>10</v>
      </c>
      <c r="D13" s="9">
        <f ca="1">Б1!D13+Б2!D16+Циб!D13</f>
        <v>1967.4</v>
      </c>
      <c r="E13" s="2"/>
    </row>
    <row r="14" spans="1:5">
      <c r="B14" s="2"/>
      <c r="C14" s="4" t="s">
        <v>11</v>
      </c>
      <c r="D14" s="9">
        <f ca="1">Б1!D14+Б2!D17+Циб!D14</f>
        <v>1302.3499999999999</v>
      </c>
      <c r="E14" s="2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53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4" t="s">
        <v>12</v>
      </c>
      <c r="D19" s="9">
        <f ca="1">Б1!D19+Б2!D22+Циб!D19</f>
        <v>68319.97</v>
      </c>
      <c r="E19" s="2"/>
    </row>
    <row r="20" spans="2:5">
      <c r="B20" s="2"/>
      <c r="C20" s="2"/>
      <c r="D20" s="8"/>
      <c r="E20" s="2"/>
    </row>
    <row r="21" spans="2:5">
      <c r="B21" s="2"/>
      <c r="C21" s="4" t="s">
        <v>13</v>
      </c>
      <c r="D21" s="9">
        <f>D13+D14+D19</f>
        <v>71589.72</v>
      </c>
      <c r="E21" s="2"/>
    </row>
  </sheetData>
  <phoneticPr fontId="6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G20" sqref="G20"/>
    </sheetView>
  </sheetViews>
  <sheetFormatPr defaultRowHeight="15"/>
  <cols>
    <col min="1" max="1" width="3.7109375" customWidth="1"/>
    <col min="2" max="2" width="5.5703125" customWidth="1"/>
    <col min="3" max="3" width="36.42578125" customWidth="1"/>
  </cols>
  <sheetData>
    <row r="1" spans="1:5">
      <c r="A1" s="1" t="s">
        <v>0</v>
      </c>
    </row>
    <row r="2" spans="1:5">
      <c r="A2" s="1" t="s">
        <v>67</v>
      </c>
    </row>
    <row r="3" spans="1:5">
      <c r="B3" s="3" t="s">
        <v>33</v>
      </c>
    </row>
    <row r="4" spans="1:5">
      <c r="B4" s="3" t="s">
        <v>22</v>
      </c>
    </row>
    <row r="5" spans="1:5">
      <c r="B5" s="3" t="s">
        <v>34</v>
      </c>
    </row>
    <row r="6" spans="1:5">
      <c r="B6" s="3" t="s">
        <v>31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51</v>
      </c>
      <c r="D8" s="8"/>
      <c r="E8" s="2">
        <v>2210</v>
      </c>
    </row>
    <row r="9" spans="1:5">
      <c r="B9" s="2"/>
      <c r="C9" s="2" t="s">
        <v>52</v>
      </c>
      <c r="D9" s="8">
        <v>491.85</v>
      </c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18"/>
      <c r="C13" s="19" t="s">
        <v>10</v>
      </c>
      <c r="D13" s="20">
        <f>SUM(D8:D11)</f>
        <v>491.85</v>
      </c>
      <c r="E13" s="18"/>
    </row>
    <row r="14" spans="1:5">
      <c r="B14" s="15"/>
      <c r="C14" s="25" t="s">
        <v>11</v>
      </c>
      <c r="D14" s="12">
        <v>9460.9599999999991</v>
      </c>
      <c r="E14" s="15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53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54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0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9952.81</v>
      </c>
      <c r="E21" s="21"/>
    </row>
  </sheetData>
  <phoneticPr fontId="6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H21" sqref="H21"/>
    </sheetView>
  </sheetViews>
  <sheetFormatPr defaultRowHeight="15"/>
  <cols>
    <col min="1" max="1" width="2.7109375" customWidth="1"/>
    <col min="2" max="2" width="5.7109375" customWidth="1"/>
    <col min="3" max="3" width="36.7109375" customWidth="1"/>
  </cols>
  <sheetData>
    <row r="1" spans="1:5">
      <c r="A1" s="1" t="s">
        <v>0</v>
      </c>
    </row>
    <row r="2" spans="1:5">
      <c r="A2" s="1" t="s">
        <v>72</v>
      </c>
    </row>
    <row r="3" spans="1:5">
      <c r="B3" s="3" t="s">
        <v>35</v>
      </c>
    </row>
    <row r="4" spans="1:5">
      <c r="B4" s="3" t="s">
        <v>34</v>
      </c>
    </row>
    <row r="5" spans="1:5">
      <c r="B5" s="3" t="s">
        <v>31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51</v>
      </c>
      <c r="D8" s="8"/>
      <c r="E8" s="2">
        <v>2210</v>
      </c>
    </row>
    <row r="9" spans="1:5">
      <c r="B9" s="2"/>
      <c r="C9" s="2" t="s">
        <v>52</v>
      </c>
      <c r="D9" s="8">
        <v>491.85</v>
      </c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18"/>
      <c r="C13" s="19" t="s">
        <v>10</v>
      </c>
      <c r="D13" s="20">
        <f>SUM(D8:D11)</f>
        <v>491.85</v>
      </c>
      <c r="E13" s="18"/>
    </row>
    <row r="14" spans="1:5">
      <c r="B14" s="15"/>
      <c r="C14" s="25" t="s">
        <v>11</v>
      </c>
      <c r="D14" s="12">
        <v>336.68</v>
      </c>
      <c r="E14" s="15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53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54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0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828.53</v>
      </c>
      <c r="E21" s="21"/>
    </row>
  </sheetData>
  <phoneticPr fontId="6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FFFF00"/>
  </sheetPr>
  <dimension ref="A1:E21"/>
  <sheetViews>
    <sheetView workbookViewId="0">
      <selection activeCell="A12" sqref="A12:IV12"/>
    </sheetView>
  </sheetViews>
  <sheetFormatPr defaultRowHeight="15"/>
  <cols>
    <col min="1" max="1" width="2.7109375" customWidth="1"/>
    <col min="2" max="2" width="5.42578125" customWidth="1"/>
    <col min="3" max="3" width="36.85546875" customWidth="1"/>
  </cols>
  <sheetData>
    <row r="1" spans="1:5">
      <c r="A1" s="1" t="s">
        <v>0</v>
      </c>
    </row>
    <row r="2" spans="1:5">
      <c r="A2" s="1" t="s">
        <v>47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51</v>
      </c>
      <c r="D8" s="8"/>
      <c r="E8" s="2">
        <v>2210</v>
      </c>
    </row>
    <row r="9" spans="1:5">
      <c r="B9" s="2"/>
      <c r="C9" s="2" t="s">
        <v>52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2"/>
      <c r="C13" s="4" t="s">
        <v>10</v>
      </c>
      <c r="D13" s="9">
        <f ca="1">Мош!D17+Вол!D13</f>
        <v>2748.2599999999998</v>
      </c>
      <c r="E13" s="2"/>
    </row>
    <row r="14" spans="1:5">
      <c r="B14" s="2"/>
      <c r="C14" s="4" t="s">
        <v>11</v>
      </c>
      <c r="D14" s="9">
        <f ca="1">Мош!D18+Вол!D14</f>
        <v>4200.8</v>
      </c>
      <c r="E14" s="2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53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4" t="s">
        <v>12</v>
      </c>
      <c r="D19" s="9">
        <f ca="1">Мош!D23+Вол!D19</f>
        <v>42329.75</v>
      </c>
      <c r="E19" s="2"/>
    </row>
    <row r="20" spans="2:5">
      <c r="B20" s="2"/>
      <c r="C20" s="2"/>
      <c r="D20" s="8"/>
      <c r="E20" s="2"/>
    </row>
    <row r="21" spans="2:5">
      <c r="B21" s="2"/>
      <c r="C21" s="4" t="s">
        <v>13</v>
      </c>
      <c r="D21" s="9">
        <f>D13+D14+D19</f>
        <v>49278.81</v>
      </c>
      <c r="E21" s="2"/>
    </row>
  </sheetData>
  <phoneticPr fontId="6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H26" sqref="H26"/>
    </sheetView>
  </sheetViews>
  <sheetFormatPr defaultRowHeight="15"/>
  <cols>
    <col min="1" max="1" width="3.140625" customWidth="1"/>
    <col min="2" max="2" width="5.7109375" customWidth="1"/>
    <col min="3" max="3" width="36.5703125" customWidth="1"/>
  </cols>
  <sheetData>
    <row r="1" spans="1:5">
      <c r="A1" s="1" t="s">
        <v>0</v>
      </c>
    </row>
    <row r="2" spans="1:5">
      <c r="A2" s="1" t="s">
        <v>69</v>
      </c>
    </row>
    <row r="3" spans="1:5">
      <c r="B3" s="3" t="s">
        <v>36</v>
      </c>
    </row>
    <row r="4" spans="1:5">
      <c r="B4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51</v>
      </c>
      <c r="D8" s="8"/>
      <c r="E8" s="2">
        <v>2210</v>
      </c>
    </row>
    <row r="9" spans="1:5">
      <c r="B9" s="2">
        <v>2</v>
      </c>
      <c r="C9" s="2" t="s">
        <v>52</v>
      </c>
      <c r="D9" s="8">
        <v>491.85</v>
      </c>
      <c r="E9" s="2">
        <v>2210</v>
      </c>
    </row>
    <row r="10" spans="1:5">
      <c r="B10" s="2">
        <v>3</v>
      </c>
      <c r="C10" s="2" t="s">
        <v>46</v>
      </c>
      <c r="D10" s="8"/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>
        <v>5</v>
      </c>
      <c r="C12" s="2" t="s">
        <v>55</v>
      </c>
      <c r="D12" s="8"/>
      <c r="E12" s="2">
        <v>2210</v>
      </c>
    </row>
    <row r="13" spans="1:5">
      <c r="B13" s="2">
        <v>6</v>
      </c>
      <c r="C13" s="2"/>
      <c r="D13" s="8"/>
      <c r="E13" s="2">
        <v>2210</v>
      </c>
    </row>
    <row r="14" spans="1:5">
      <c r="B14" s="2">
        <v>7</v>
      </c>
      <c r="C14" s="2"/>
      <c r="D14" s="8"/>
      <c r="E14" s="2">
        <v>2210</v>
      </c>
    </row>
    <row r="15" spans="1:5">
      <c r="B15" s="2">
        <v>8</v>
      </c>
      <c r="C15" s="2"/>
      <c r="D15" s="8"/>
      <c r="E15" s="2">
        <v>2210</v>
      </c>
    </row>
    <row r="16" spans="1:5">
      <c r="B16" s="2">
        <v>9</v>
      </c>
      <c r="C16" s="2" t="s">
        <v>63</v>
      </c>
      <c r="D16" s="8"/>
      <c r="E16" s="2">
        <v>2210</v>
      </c>
    </row>
    <row r="17" spans="2:5">
      <c r="B17" s="18"/>
      <c r="C17" s="19" t="s">
        <v>10</v>
      </c>
      <c r="D17" s="20">
        <f>SUM(D8:D16)</f>
        <v>491.85</v>
      </c>
      <c r="E17" s="18"/>
    </row>
    <row r="18" spans="2:5">
      <c r="B18" s="15"/>
      <c r="C18" s="25" t="s">
        <v>11</v>
      </c>
      <c r="D18" s="12">
        <v>4134.92</v>
      </c>
      <c r="E18" s="15">
        <v>2230</v>
      </c>
    </row>
    <row r="19" spans="2:5">
      <c r="B19" s="2"/>
      <c r="C19" s="2"/>
      <c r="D19" s="8"/>
      <c r="E19" s="2"/>
    </row>
    <row r="20" spans="2:5">
      <c r="B20" s="26"/>
      <c r="C20" s="26" t="s">
        <v>53</v>
      </c>
      <c r="D20" s="28">
        <v>42329.75</v>
      </c>
      <c r="E20" s="26">
        <v>3110</v>
      </c>
    </row>
    <row r="21" spans="2:5">
      <c r="B21" s="2"/>
      <c r="C21" s="2"/>
      <c r="D21" s="8"/>
      <c r="E21" s="2">
        <v>3110</v>
      </c>
    </row>
    <row r="22" spans="2:5">
      <c r="B22" s="2"/>
      <c r="C22" s="23" t="s">
        <v>54</v>
      </c>
      <c r="D22" s="8"/>
      <c r="E22" s="2">
        <v>3110</v>
      </c>
    </row>
    <row r="23" spans="2:5">
      <c r="B23" s="29"/>
      <c r="C23" s="30" t="s">
        <v>12</v>
      </c>
      <c r="D23" s="31">
        <f>SUM(D20:D22)</f>
        <v>42329.75</v>
      </c>
      <c r="E23" s="29"/>
    </row>
    <row r="24" spans="2:5">
      <c r="B24" s="2"/>
      <c r="C24" s="2"/>
      <c r="D24" s="8"/>
      <c r="E24" s="2"/>
    </row>
    <row r="25" spans="2:5">
      <c r="B25" s="21"/>
      <c r="C25" s="22" t="s">
        <v>13</v>
      </c>
      <c r="D25" s="13">
        <f>D17+D18+D23</f>
        <v>46956.520000000004</v>
      </c>
      <c r="E25" s="21"/>
    </row>
  </sheetData>
  <phoneticPr fontId="6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G18" sqref="G18"/>
    </sheetView>
  </sheetViews>
  <sheetFormatPr defaultRowHeight="15"/>
  <cols>
    <col min="1" max="1" width="3.28515625" customWidth="1"/>
    <col min="2" max="2" width="6.140625" customWidth="1"/>
    <col min="3" max="3" width="36.140625" customWidth="1"/>
  </cols>
  <sheetData>
    <row r="1" spans="1:5">
      <c r="A1" s="1" t="s">
        <v>0</v>
      </c>
    </row>
    <row r="2" spans="1:5">
      <c r="A2" s="1" t="s">
        <v>73</v>
      </c>
    </row>
    <row r="3" spans="1:5">
      <c r="B3" s="3" t="s">
        <v>37</v>
      </c>
    </row>
    <row r="4" spans="1:5">
      <c r="B4" s="3" t="s">
        <v>38</v>
      </c>
    </row>
    <row r="5" spans="1:5">
      <c r="B5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51</v>
      </c>
      <c r="D8" s="8">
        <v>1764.56</v>
      </c>
      <c r="E8" s="2">
        <v>2210</v>
      </c>
    </row>
    <row r="9" spans="1:5">
      <c r="B9" s="2"/>
      <c r="C9" s="2" t="s">
        <v>52</v>
      </c>
      <c r="D9" s="8">
        <v>491.85</v>
      </c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18"/>
      <c r="C13" s="19" t="s">
        <v>10</v>
      </c>
      <c r="D13" s="20">
        <f>SUM(D8:D11)</f>
        <v>2256.41</v>
      </c>
      <c r="E13" s="18"/>
    </row>
    <row r="14" spans="1:5">
      <c r="B14" s="15"/>
      <c r="C14" s="25" t="s">
        <v>11</v>
      </c>
      <c r="D14" s="12">
        <v>65.88</v>
      </c>
      <c r="E14" s="15">
        <v>2230</v>
      </c>
    </row>
    <row r="15" spans="1:5">
      <c r="B15" s="2"/>
      <c r="C15" s="2"/>
      <c r="D15" s="8"/>
      <c r="E15" s="2"/>
    </row>
    <row r="16" spans="1:5">
      <c r="B16" s="26"/>
      <c r="C16" s="26" t="s">
        <v>53</v>
      </c>
      <c r="D16" s="28"/>
      <c r="E16" s="26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54</v>
      </c>
      <c r="D18" s="8"/>
      <c r="E18" s="2">
        <v>3110</v>
      </c>
    </row>
    <row r="19" spans="2:5">
      <c r="B19" s="29"/>
      <c r="C19" s="30" t="s">
        <v>12</v>
      </c>
      <c r="D19" s="31">
        <f>SUM(D16:D18)</f>
        <v>0</v>
      </c>
      <c r="E19" s="29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2322.29</v>
      </c>
      <c r="E21" s="21"/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D14" sqref="D14"/>
    </sheetView>
  </sheetViews>
  <sheetFormatPr defaultRowHeight="15"/>
  <cols>
    <col min="1" max="1" width="3.7109375" customWidth="1"/>
    <col min="2" max="2" width="6.140625" customWidth="1"/>
    <col min="3" max="3" width="34.85546875" customWidth="1"/>
  </cols>
  <sheetData>
    <row r="1" spans="1:5">
      <c r="A1" s="1" t="s">
        <v>0</v>
      </c>
    </row>
    <row r="2" spans="1:5">
      <c r="A2" s="1" t="s">
        <v>66</v>
      </c>
    </row>
    <row r="3" spans="1:5">
      <c r="B3" s="3" t="s">
        <v>9</v>
      </c>
    </row>
    <row r="4" spans="1:5">
      <c r="B4" s="3" t="s">
        <v>7</v>
      </c>
    </row>
    <row r="5" spans="1:5">
      <c r="B5" s="3" t="s">
        <v>8</v>
      </c>
    </row>
    <row r="6" spans="1:5">
      <c r="B6" s="3"/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51</v>
      </c>
      <c r="D8" s="8"/>
      <c r="E8" s="2">
        <v>2210</v>
      </c>
    </row>
    <row r="9" spans="1:5">
      <c r="B9" s="2">
        <v>2</v>
      </c>
      <c r="C9" s="2" t="s">
        <v>52</v>
      </c>
      <c r="D9" s="8">
        <v>983.7</v>
      </c>
      <c r="E9" s="2">
        <v>2210</v>
      </c>
    </row>
    <row r="10" spans="1:5">
      <c r="B10" s="2">
        <v>3</v>
      </c>
      <c r="C10" s="2" t="s">
        <v>46</v>
      </c>
      <c r="D10" s="8"/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>
        <v>5</v>
      </c>
      <c r="C12" s="2" t="s">
        <v>55</v>
      </c>
      <c r="D12" s="8"/>
      <c r="E12" s="2">
        <v>2210</v>
      </c>
    </row>
    <row r="13" spans="1:5">
      <c r="B13" s="18"/>
      <c r="C13" s="19" t="s">
        <v>10</v>
      </c>
      <c r="D13" s="20">
        <f>SUM(D8:D12)</f>
        <v>983.7</v>
      </c>
      <c r="E13" s="18"/>
    </row>
    <row r="14" spans="1:5">
      <c r="B14" s="15">
        <v>1</v>
      </c>
      <c r="C14" s="25" t="s">
        <v>11</v>
      </c>
      <c r="D14" s="12"/>
      <c r="E14" s="15">
        <v>2230</v>
      </c>
    </row>
    <row r="15" spans="1:5">
      <c r="B15" s="2"/>
      <c r="C15" s="2"/>
      <c r="D15" s="8"/>
      <c r="E15" s="2"/>
    </row>
    <row r="16" spans="1:5">
      <c r="B16" s="26">
        <v>2</v>
      </c>
      <c r="C16" s="26" t="s">
        <v>53</v>
      </c>
      <c r="D16" s="28">
        <v>68319.97</v>
      </c>
      <c r="E16" s="26">
        <v>3110</v>
      </c>
    </row>
    <row r="17" spans="1:8">
      <c r="B17" s="2"/>
      <c r="C17" s="2"/>
      <c r="D17" s="8"/>
      <c r="E17" s="2">
        <v>3110</v>
      </c>
    </row>
    <row r="18" spans="1:8">
      <c r="B18" s="2"/>
      <c r="C18" s="23" t="s">
        <v>54</v>
      </c>
      <c r="D18" s="8"/>
      <c r="E18" s="2">
        <v>3110</v>
      </c>
    </row>
    <row r="19" spans="1:8">
      <c r="B19" s="16"/>
      <c r="C19" s="17" t="s">
        <v>12</v>
      </c>
      <c r="D19" s="11">
        <f>SUM(D16:D18)</f>
        <v>68319.97</v>
      </c>
      <c r="E19" s="16"/>
    </row>
    <row r="20" spans="1:8">
      <c r="B20" s="2"/>
      <c r="C20" s="2"/>
      <c r="D20" s="8"/>
      <c r="E20" s="2"/>
    </row>
    <row r="21" spans="1:8">
      <c r="B21" s="21"/>
      <c r="C21" s="22" t="s">
        <v>13</v>
      </c>
      <c r="D21" s="13">
        <f>D13+D14+D19</f>
        <v>69303.67</v>
      </c>
      <c r="E21" s="21"/>
    </row>
    <row r="22" spans="1:8">
      <c r="A22" s="6"/>
      <c r="B22" s="7"/>
      <c r="C22" s="7"/>
      <c r="D22" s="7"/>
      <c r="E22" s="7"/>
      <c r="H22" t="s">
        <v>14</v>
      </c>
    </row>
    <row r="23" spans="1:8">
      <c r="B23" s="6"/>
      <c r="C23" s="6"/>
      <c r="D23" s="6"/>
      <c r="E23" s="6"/>
    </row>
    <row r="24" spans="1:8">
      <c r="B24" s="6"/>
      <c r="C24" s="6"/>
      <c r="D24" s="6"/>
      <c r="E24" s="6"/>
    </row>
    <row r="25" spans="1:8">
      <c r="B25" s="6"/>
      <c r="C25" s="6"/>
      <c r="D25" s="6"/>
      <c r="E25" s="6"/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H23" sqref="H23"/>
    </sheetView>
  </sheetViews>
  <sheetFormatPr defaultRowHeight="15"/>
  <cols>
    <col min="1" max="1" width="3.5703125" customWidth="1"/>
    <col min="2" max="2" width="6.140625" customWidth="1"/>
    <col min="3" max="3" width="32.7109375" customWidth="1"/>
  </cols>
  <sheetData>
    <row r="1" spans="1:5">
      <c r="A1" s="1" t="s">
        <v>0</v>
      </c>
    </row>
    <row r="2" spans="1:5">
      <c r="A2" s="1" t="s">
        <v>67</v>
      </c>
    </row>
    <row r="3" spans="1:5">
      <c r="B3" s="3" t="s">
        <v>15</v>
      </c>
    </row>
    <row r="4" spans="1:5">
      <c r="B4" s="3" t="s">
        <v>16</v>
      </c>
    </row>
    <row r="5" spans="1:5">
      <c r="B5" s="3" t="s">
        <v>7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51</v>
      </c>
      <c r="D8" s="8"/>
      <c r="E8" s="2">
        <v>2210</v>
      </c>
    </row>
    <row r="9" spans="1:5">
      <c r="B9" s="2">
        <v>2</v>
      </c>
      <c r="C9" s="2" t="s">
        <v>52</v>
      </c>
      <c r="D9" s="8">
        <v>491.85</v>
      </c>
      <c r="E9" s="2">
        <v>2210</v>
      </c>
    </row>
    <row r="10" spans="1:5">
      <c r="B10" s="2">
        <v>3</v>
      </c>
      <c r="C10" s="2" t="s">
        <v>46</v>
      </c>
      <c r="D10" s="8"/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>
        <v>5</v>
      </c>
      <c r="C12" s="2"/>
      <c r="D12" s="8"/>
      <c r="E12" s="2">
        <v>2210</v>
      </c>
    </row>
    <row r="13" spans="1:5">
      <c r="B13" s="2">
        <v>6</v>
      </c>
      <c r="C13" s="2"/>
      <c r="D13" s="8"/>
      <c r="E13" s="2">
        <v>2210</v>
      </c>
    </row>
    <row r="14" spans="1:5">
      <c r="B14" s="2">
        <v>7</v>
      </c>
      <c r="C14" s="2"/>
      <c r="D14" s="8"/>
      <c r="E14" s="2">
        <v>2210</v>
      </c>
    </row>
    <row r="15" spans="1:5">
      <c r="B15" s="2">
        <v>8</v>
      </c>
      <c r="C15" s="2" t="s">
        <v>60</v>
      </c>
      <c r="D15" s="8"/>
      <c r="E15" s="2">
        <v>2210</v>
      </c>
    </row>
    <row r="16" spans="1:5">
      <c r="B16" s="18"/>
      <c r="C16" s="19" t="s">
        <v>10</v>
      </c>
      <c r="D16" s="20">
        <f>SUM(D8:D11)</f>
        <v>491.85</v>
      </c>
      <c r="E16" s="18"/>
    </row>
    <row r="17" spans="2:5">
      <c r="B17" s="15"/>
      <c r="C17" s="25" t="s">
        <v>11</v>
      </c>
      <c r="D17" s="12">
        <v>1302.3499999999999</v>
      </c>
      <c r="E17" s="15">
        <v>2230</v>
      </c>
    </row>
    <row r="18" spans="2:5">
      <c r="B18" s="2"/>
      <c r="C18" s="2"/>
      <c r="D18" s="8"/>
      <c r="E18" s="2"/>
    </row>
    <row r="19" spans="2:5">
      <c r="B19" s="2"/>
      <c r="C19" s="2" t="s">
        <v>53</v>
      </c>
      <c r="D19" s="8"/>
      <c r="E19" s="2">
        <v>3110</v>
      </c>
    </row>
    <row r="20" spans="2:5">
      <c r="B20" s="2"/>
      <c r="C20" s="2"/>
      <c r="D20" s="8"/>
      <c r="E20" s="2">
        <v>3110</v>
      </c>
    </row>
    <row r="21" spans="2:5">
      <c r="B21" s="2"/>
      <c r="C21" s="23" t="s">
        <v>54</v>
      </c>
      <c r="D21" s="8"/>
      <c r="E21" s="2">
        <v>3110</v>
      </c>
    </row>
    <row r="22" spans="2:5">
      <c r="B22" s="2"/>
      <c r="C22" s="4" t="s">
        <v>12</v>
      </c>
      <c r="D22" s="9">
        <f>SUM(D19:D21)</f>
        <v>0</v>
      </c>
      <c r="E22" s="2"/>
    </row>
    <row r="23" spans="2:5">
      <c r="B23" s="2"/>
      <c r="C23" s="2"/>
      <c r="D23" s="8"/>
      <c r="E23" s="2"/>
    </row>
    <row r="24" spans="2:5">
      <c r="B24" s="21"/>
      <c r="C24" s="22" t="s">
        <v>13</v>
      </c>
      <c r="D24" s="13">
        <f>D16+D17+D22</f>
        <v>1794.1999999999998</v>
      </c>
      <c r="E24" s="21"/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2" sqref="A2"/>
    </sheetView>
  </sheetViews>
  <sheetFormatPr defaultRowHeight="15"/>
  <cols>
    <col min="1" max="1" width="3.5703125" customWidth="1"/>
    <col min="2" max="2" width="5.85546875" customWidth="1"/>
    <col min="3" max="3" width="36.28515625" customWidth="1"/>
  </cols>
  <sheetData>
    <row r="1" spans="1:5">
      <c r="A1" s="1" t="s">
        <v>0</v>
      </c>
    </row>
    <row r="2" spans="1:5">
      <c r="A2" s="1" t="s">
        <v>68</v>
      </c>
    </row>
    <row r="3" spans="1:5">
      <c r="B3" s="3" t="s">
        <v>17</v>
      </c>
    </row>
    <row r="4" spans="1:5">
      <c r="B4" s="3" t="s">
        <v>16</v>
      </c>
    </row>
    <row r="5" spans="1:5">
      <c r="B5" s="3" t="s">
        <v>7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51</v>
      </c>
      <c r="D8" s="8"/>
      <c r="E8" s="2">
        <v>2210</v>
      </c>
    </row>
    <row r="9" spans="1:5">
      <c r="B9" s="2">
        <v>2</v>
      </c>
      <c r="C9" s="2" t="s">
        <v>52</v>
      </c>
      <c r="D9" s="8">
        <v>491.85</v>
      </c>
      <c r="E9" s="2">
        <v>2210</v>
      </c>
    </row>
    <row r="10" spans="1:5">
      <c r="B10" s="2">
        <v>3</v>
      </c>
      <c r="C10" s="2" t="s">
        <v>46</v>
      </c>
      <c r="D10" s="8"/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/>
      <c r="C12" s="2"/>
      <c r="D12" s="8"/>
      <c r="E12" s="2">
        <v>2210</v>
      </c>
    </row>
    <row r="13" spans="1:5">
      <c r="B13" s="18"/>
      <c r="C13" s="19" t="s">
        <v>10</v>
      </c>
      <c r="D13" s="20">
        <f>SUM(D8:D12)</f>
        <v>491.85</v>
      </c>
      <c r="E13" s="18"/>
    </row>
    <row r="14" spans="1:5">
      <c r="B14" s="15"/>
      <c r="C14" s="25" t="s">
        <v>11</v>
      </c>
      <c r="D14" s="12"/>
      <c r="E14" s="15">
        <v>2230</v>
      </c>
    </row>
    <row r="15" spans="1:5">
      <c r="B15" s="2"/>
      <c r="C15" s="2"/>
      <c r="D15" s="8"/>
      <c r="E15" s="2"/>
    </row>
    <row r="16" spans="1:5">
      <c r="B16" s="2">
        <v>1</v>
      </c>
      <c r="C16" s="2" t="s">
        <v>53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54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0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491.85</v>
      </c>
      <c r="E21" s="21"/>
    </row>
  </sheetData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E21"/>
  <sheetViews>
    <sheetView workbookViewId="0">
      <selection activeCell="C21" sqref="C21"/>
    </sheetView>
  </sheetViews>
  <sheetFormatPr defaultRowHeight="15"/>
  <cols>
    <col min="1" max="1" width="3" customWidth="1"/>
    <col min="2" max="2" width="5" customWidth="1"/>
    <col min="3" max="3" width="36.28515625" customWidth="1"/>
  </cols>
  <sheetData>
    <row r="1" spans="1:5">
      <c r="A1" s="1" t="s">
        <v>0</v>
      </c>
    </row>
    <row r="2" spans="1:5">
      <c r="A2" s="1" t="s">
        <v>48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51</v>
      </c>
      <c r="D8" s="8"/>
      <c r="E8" s="2">
        <v>2210</v>
      </c>
    </row>
    <row r="9" spans="1:5">
      <c r="B9" s="2"/>
      <c r="C9" s="2" t="s">
        <v>52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2"/>
      <c r="C13" s="4" t="s">
        <v>10</v>
      </c>
      <c r="D13" s="9">
        <f ca="1">Дм2!D13+Дм1!D15+Дик!D13+Мак!D17+Іванк!D13</f>
        <v>2459.25</v>
      </c>
      <c r="E13" s="2"/>
    </row>
    <row r="14" spans="1:5">
      <c r="B14" s="2"/>
      <c r="C14" s="4" t="s">
        <v>11</v>
      </c>
      <c r="D14" s="9">
        <f ca="1">Дм2!D14+Дм1!D16+Дик!D14+Мак!D18+Іванк!D14</f>
        <v>17689.38</v>
      </c>
      <c r="E14" s="2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53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4" t="s">
        <v>12</v>
      </c>
      <c r="D19" s="9">
        <f ca="1">Дм2!D19+Дм1!D21+Дик!D19+Мак!D23+Іванк!D19</f>
        <v>66566.12</v>
      </c>
      <c r="E19" s="2"/>
    </row>
    <row r="20" spans="2:5">
      <c r="B20" s="2"/>
      <c r="C20" s="2"/>
      <c r="D20" s="8"/>
      <c r="E20" s="2"/>
    </row>
    <row r="21" spans="2:5">
      <c r="B21" s="2"/>
      <c r="C21" s="4" t="s">
        <v>13</v>
      </c>
      <c r="D21" s="9">
        <f>D13+D14+D19</f>
        <v>86714.75</v>
      </c>
      <c r="E21" s="2"/>
    </row>
  </sheetData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2" sqref="A2"/>
    </sheetView>
  </sheetViews>
  <sheetFormatPr defaultRowHeight="15"/>
  <cols>
    <col min="1" max="1" width="3.42578125" customWidth="1"/>
    <col min="2" max="2" width="6.5703125" customWidth="1"/>
    <col min="3" max="3" width="35.5703125" customWidth="1"/>
  </cols>
  <sheetData>
    <row r="1" spans="1:5">
      <c r="A1" s="1" t="s">
        <v>0</v>
      </c>
    </row>
    <row r="2" spans="1:5">
      <c r="A2" s="1" t="s">
        <v>69</v>
      </c>
    </row>
    <row r="3" spans="1:5">
      <c r="B3" s="3" t="s">
        <v>18</v>
      </c>
    </row>
    <row r="4" spans="1:5">
      <c r="B4" s="3" t="s">
        <v>19</v>
      </c>
    </row>
    <row r="5" spans="1:5">
      <c r="B5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51</v>
      </c>
      <c r="D8" s="8"/>
      <c r="E8" s="2">
        <v>2210</v>
      </c>
    </row>
    <row r="9" spans="1:5">
      <c r="B9" s="2">
        <v>2</v>
      </c>
      <c r="C9" s="2" t="s">
        <v>52</v>
      </c>
      <c r="D9" s="8">
        <v>491.85</v>
      </c>
      <c r="E9" s="2">
        <v>2210</v>
      </c>
    </row>
    <row r="10" spans="1:5">
      <c r="B10" s="2">
        <v>3</v>
      </c>
      <c r="C10" s="2" t="s">
        <v>46</v>
      </c>
      <c r="D10" s="8"/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>
        <v>5</v>
      </c>
      <c r="C12" s="2" t="s">
        <v>55</v>
      </c>
      <c r="D12" s="8"/>
      <c r="E12" s="2"/>
    </row>
    <row r="13" spans="1:5">
      <c r="B13" s="18"/>
      <c r="C13" s="19" t="s">
        <v>10</v>
      </c>
      <c r="D13" s="20">
        <f>SUM(D8:D12)</f>
        <v>491.85</v>
      </c>
      <c r="E13" s="18"/>
    </row>
    <row r="14" spans="1:5">
      <c r="B14" s="15"/>
      <c r="C14" s="25" t="s">
        <v>11</v>
      </c>
      <c r="D14" s="12"/>
      <c r="E14" s="15">
        <v>2230</v>
      </c>
    </row>
    <row r="15" spans="1:5">
      <c r="B15" s="2"/>
      <c r="C15" s="2"/>
      <c r="D15" s="8"/>
      <c r="E15" s="2"/>
    </row>
    <row r="16" spans="1:5">
      <c r="B16" s="26"/>
      <c r="C16" s="26" t="s">
        <v>53</v>
      </c>
      <c r="D16" s="28">
        <v>66566.12</v>
      </c>
      <c r="E16" s="26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54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66566.12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67057.97</v>
      </c>
      <c r="E21" s="21"/>
    </row>
  </sheetData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A2" sqref="A2"/>
    </sheetView>
  </sheetViews>
  <sheetFormatPr defaultRowHeight="15"/>
  <cols>
    <col min="1" max="1" width="3.28515625" customWidth="1"/>
    <col min="2" max="2" width="5.7109375" customWidth="1"/>
    <col min="3" max="3" width="36" customWidth="1"/>
  </cols>
  <sheetData>
    <row r="1" spans="1:5">
      <c r="A1" s="1" t="s">
        <v>0</v>
      </c>
    </row>
    <row r="2" spans="1:5">
      <c r="A2" s="1" t="s">
        <v>70</v>
      </c>
    </row>
    <row r="3" spans="1:5">
      <c r="B3" s="3" t="s">
        <v>20</v>
      </c>
    </row>
    <row r="4" spans="1:5">
      <c r="B4" s="3" t="s">
        <v>21</v>
      </c>
    </row>
    <row r="5" spans="1:5">
      <c r="B5" s="3" t="s">
        <v>19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51</v>
      </c>
      <c r="D8" s="8"/>
      <c r="E8" s="2">
        <v>2210</v>
      </c>
    </row>
    <row r="9" spans="1:5">
      <c r="B9" s="2">
        <v>2</v>
      </c>
      <c r="C9" s="2" t="s">
        <v>52</v>
      </c>
      <c r="D9" s="8">
        <v>491.85</v>
      </c>
      <c r="E9" s="2">
        <v>2210</v>
      </c>
    </row>
    <row r="10" spans="1:5">
      <c r="B10" s="2">
        <v>3</v>
      </c>
      <c r="C10" s="2" t="s">
        <v>46</v>
      </c>
      <c r="D10" s="8"/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>
        <v>5</v>
      </c>
      <c r="C12" s="2" t="s">
        <v>55</v>
      </c>
      <c r="D12" s="8"/>
      <c r="E12" s="2">
        <v>2210</v>
      </c>
    </row>
    <row r="13" spans="1:5">
      <c r="B13" s="2">
        <v>6</v>
      </c>
      <c r="C13" s="2" t="s">
        <v>54</v>
      </c>
      <c r="D13" s="8"/>
      <c r="E13" s="2">
        <v>2210</v>
      </c>
    </row>
    <row r="14" spans="1:5">
      <c r="B14" s="2"/>
      <c r="C14" s="2"/>
      <c r="D14" s="8"/>
      <c r="E14" s="2"/>
    </row>
    <row r="15" spans="1:5">
      <c r="B15" s="18"/>
      <c r="C15" s="19" t="s">
        <v>10</v>
      </c>
      <c r="D15" s="20">
        <f>SUM(D8:D14)</f>
        <v>491.85</v>
      </c>
      <c r="E15" s="18"/>
    </row>
    <row r="16" spans="1:5">
      <c r="B16" s="15"/>
      <c r="C16" s="25" t="s">
        <v>11</v>
      </c>
      <c r="D16" s="12"/>
      <c r="E16" s="15">
        <v>2230</v>
      </c>
    </row>
    <row r="17" spans="2:5">
      <c r="B17" s="2"/>
      <c r="C17" s="2"/>
      <c r="D17" s="8"/>
      <c r="E17" s="2"/>
    </row>
    <row r="18" spans="2:5">
      <c r="B18" s="2"/>
      <c r="C18" s="2" t="s">
        <v>53</v>
      </c>
      <c r="D18" s="8"/>
      <c r="E18" s="2">
        <v>3110</v>
      </c>
    </row>
    <row r="19" spans="2:5">
      <c r="B19" s="2"/>
      <c r="C19" s="2"/>
      <c r="D19" s="8"/>
      <c r="E19" s="2">
        <v>3110</v>
      </c>
    </row>
    <row r="20" spans="2:5">
      <c r="B20" s="2"/>
      <c r="C20" s="23" t="s">
        <v>54</v>
      </c>
      <c r="D20" s="8"/>
      <c r="E20" s="2">
        <v>3110</v>
      </c>
    </row>
    <row r="21" spans="2:5">
      <c r="B21" s="2"/>
      <c r="C21" s="4" t="s">
        <v>12</v>
      </c>
      <c r="D21" s="9">
        <f>SUM(D18:D20)</f>
        <v>0</v>
      </c>
      <c r="E21" s="2"/>
    </row>
    <row r="22" spans="2:5">
      <c r="B22" s="2"/>
      <c r="C22" s="2"/>
      <c r="D22" s="8"/>
      <c r="E22" s="2"/>
    </row>
    <row r="23" spans="2:5">
      <c r="B23" s="21"/>
      <c r="C23" s="22" t="s">
        <v>13</v>
      </c>
      <c r="D23" s="13">
        <f>D15+D16+D21</f>
        <v>491.85</v>
      </c>
      <c r="E23" s="21"/>
    </row>
  </sheetData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H17" sqref="H17"/>
    </sheetView>
  </sheetViews>
  <sheetFormatPr defaultRowHeight="15"/>
  <cols>
    <col min="1" max="1" width="3.140625" customWidth="1"/>
    <col min="2" max="2" width="5.7109375" customWidth="1"/>
    <col min="3" max="3" width="35.85546875" customWidth="1"/>
  </cols>
  <sheetData>
    <row r="1" spans="1:5">
      <c r="A1" s="1" t="s">
        <v>0</v>
      </c>
    </row>
    <row r="2" spans="1:5">
      <c r="A2" s="1" t="s">
        <v>69</v>
      </c>
    </row>
    <row r="3" spans="1:5">
      <c r="B3" s="3" t="s">
        <v>41</v>
      </c>
    </row>
    <row r="4" spans="1:5">
      <c r="B4" s="3" t="s">
        <v>21</v>
      </c>
    </row>
    <row r="5" spans="1:5">
      <c r="B5" s="3" t="s">
        <v>19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51</v>
      </c>
      <c r="D8" s="8"/>
      <c r="E8" s="2">
        <v>2210</v>
      </c>
    </row>
    <row r="9" spans="1:5">
      <c r="B9" s="2"/>
      <c r="C9" s="2" t="s">
        <v>52</v>
      </c>
      <c r="D9" s="8">
        <v>491.85</v>
      </c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18"/>
      <c r="C13" s="19" t="s">
        <v>10</v>
      </c>
      <c r="D13" s="20">
        <f>SUM(D8:D11)</f>
        <v>491.85</v>
      </c>
      <c r="E13" s="18"/>
    </row>
    <row r="14" spans="1:5">
      <c r="B14" s="15"/>
      <c r="C14" s="25" t="s">
        <v>11</v>
      </c>
      <c r="D14" s="12">
        <v>7936.93</v>
      </c>
      <c r="E14" s="15">
        <v>2230</v>
      </c>
    </row>
    <row r="15" spans="1:5">
      <c r="B15" s="2"/>
      <c r="C15" s="4" t="s">
        <v>49</v>
      </c>
      <c r="D15" s="9"/>
      <c r="E15" s="2">
        <v>2275</v>
      </c>
    </row>
    <row r="16" spans="1:5">
      <c r="B16" s="2"/>
      <c r="C16" s="2" t="s">
        <v>53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54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0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D13+D14+D15+D19</f>
        <v>8428.7800000000007</v>
      </c>
      <c r="E21" s="21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Разом</vt:lpstr>
      <vt:lpstr>Разом ОНЗ Б1</vt:lpstr>
      <vt:lpstr>Б1</vt:lpstr>
      <vt:lpstr>Б2</vt:lpstr>
      <vt:lpstr>Циб</vt:lpstr>
      <vt:lpstr>Разом ОНЗ Дм2</vt:lpstr>
      <vt:lpstr>Дм2</vt:lpstr>
      <vt:lpstr>Дм1</vt:lpstr>
      <vt:lpstr>Дик</vt:lpstr>
      <vt:lpstr>Мак</vt:lpstr>
      <vt:lpstr>Іванк</vt:lpstr>
      <vt:lpstr>Разом ОНЗ Петр</vt:lpstr>
      <vt:lpstr>Петр</vt:lpstr>
      <vt:lpstr>Пант</vt:lpstr>
      <vt:lpstr>Разом ОНЗ Суб</vt:lpstr>
      <vt:lpstr>Суб</vt:lpstr>
      <vt:lpstr>Нов.Ром</vt:lpstr>
      <vt:lpstr>Разом ОНЗ Треп</vt:lpstr>
      <vt:lpstr>Треп</vt:lpstr>
      <vt:lpstr>Топ</vt:lpstr>
      <vt:lpstr>Каз</vt:lpstr>
      <vt:lpstr>Разом ОНЗ Мош</vt:lpstr>
      <vt:lpstr>Мош</vt:lpstr>
      <vt:lpstr>Вол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Admin</cp:lastModifiedBy>
  <dcterms:created xsi:type="dcterms:W3CDTF">2017-11-20T10:05:15Z</dcterms:created>
  <dcterms:modified xsi:type="dcterms:W3CDTF">2019-10-11T10:17:40Z</dcterms:modified>
</cp:coreProperties>
</file>