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9320" windowHeight="7995"/>
  </bookViews>
  <sheets>
    <sheet name="Разом" sheetId="1" r:id="rId1"/>
    <sheet name="Разом ОНЗ Б1" sheetId="2" r:id="rId2"/>
    <sheet name="Б1" sheetId="8" r:id="rId3"/>
    <sheet name="Б2" sheetId="16" r:id="rId4"/>
    <sheet name="Циб" sheetId="24" r:id="rId5"/>
    <sheet name="Разом ОНЗ Дм2" sheetId="23" r:id="rId6"/>
    <sheet name="Дм2" sheetId="22" r:id="rId7"/>
    <sheet name="Дм1" sheetId="21" r:id="rId8"/>
    <sheet name="Дик" sheetId="20" r:id="rId9"/>
    <sheet name="Мак" sheetId="19" r:id="rId10"/>
    <sheet name="Іванк" sheetId="18" r:id="rId11"/>
    <sheet name="Разом ОНЗ Петр" sheetId="17" r:id="rId12"/>
    <sheet name="Петр" sheetId="15" r:id="rId13"/>
    <sheet name="Пант" sheetId="14" r:id="rId14"/>
    <sheet name="Разом ОНЗ Суб" sheetId="13" r:id="rId15"/>
    <sheet name="Суб" sheetId="12" r:id="rId16"/>
    <sheet name="Нов.Ром" sheetId="11" r:id="rId17"/>
    <sheet name="Разом ОНЗ Треп" sheetId="10" r:id="rId18"/>
    <sheet name="Треп" sheetId="9" r:id="rId19"/>
    <sheet name="Топ" sheetId="7" r:id="rId20"/>
    <sheet name="Каз" sheetId="6" r:id="rId21"/>
    <sheet name="Разом ОНЗ Мош" sheetId="5" r:id="rId22"/>
    <sheet name="Мош" sheetId="4" r:id="rId23"/>
    <sheet name="Вол" sheetId="3" r:id="rId24"/>
  </sheets>
  <calcPr calcId="125725"/>
</workbook>
</file>

<file path=xl/calcChain.xml><?xml version="1.0" encoding="utf-8"?>
<calcChain xmlns="http://schemas.openxmlformats.org/spreadsheetml/2006/main">
  <c r="D17" i="1"/>
  <c r="D8" i="23"/>
  <c r="D13" i="16"/>
  <c r="D23" i="1" l="1"/>
  <c r="D13" i="8"/>
  <c r="D22" i="1"/>
  <c r="D8"/>
  <c r="D9"/>
  <c r="D10"/>
  <c r="D11"/>
  <c r="D12"/>
  <c r="D13"/>
  <c r="D14"/>
  <c r="D15"/>
  <c r="D15" i="12"/>
  <c r="D23" s="1"/>
  <c r="D13" i="9"/>
  <c r="D12" i="10" s="1"/>
  <c r="D13" i="4"/>
  <c r="D21" s="1"/>
  <c r="D13" i="22"/>
  <c r="D21" s="1"/>
  <c r="D15" i="21"/>
  <c r="D21" i="1"/>
  <c r="D24" s="1"/>
  <c r="D19"/>
  <c r="D14" i="5"/>
  <c r="D13" i="3"/>
  <c r="D21" s="1"/>
  <c r="D19"/>
  <c r="D19" i="5" s="1"/>
  <c r="D19" i="4"/>
  <c r="D19" i="9"/>
  <c r="D18" i="10" s="1"/>
  <c r="D13"/>
  <c r="D13" i="6"/>
  <c r="D21" s="1"/>
  <c r="D13" i="7"/>
  <c r="D19" i="6"/>
  <c r="D19" i="7"/>
  <c r="D21" i="12"/>
  <c r="D18" i="11"/>
  <c r="D19" i="13"/>
  <c r="D12" i="11"/>
  <c r="D14" i="13"/>
  <c r="D19" i="15"/>
  <c r="D19" i="17" s="1"/>
  <c r="D19" i="14"/>
  <c r="D14" i="17"/>
  <c r="D13" i="15"/>
  <c r="D21" s="1"/>
  <c r="D13" i="14"/>
  <c r="D19" i="24"/>
  <c r="D19" i="2" s="1"/>
  <c r="D14" i="23"/>
  <c r="D14" i="2"/>
  <c r="D13" i="20"/>
  <c r="D13" i="18"/>
  <c r="D17" i="19"/>
  <c r="D25" s="1"/>
  <c r="D19" i="20"/>
  <c r="D23" i="19"/>
  <c r="D13" i="24"/>
  <c r="D21" i="16"/>
  <c r="D21" i="7"/>
  <c r="D20" i="11"/>
  <c r="D21" i="14"/>
  <c r="D19" i="18"/>
  <c r="D21" s="1"/>
  <c r="D21" i="21"/>
  <c r="D23"/>
  <c r="D19" i="22"/>
  <c r="D19" i="23" s="1"/>
  <c r="D19" i="16"/>
  <c r="D19" i="8"/>
  <c r="D21"/>
  <c r="D13" i="5" l="1"/>
  <c r="D21" s="1"/>
  <c r="D21" i="9"/>
  <c r="D13" i="13"/>
  <c r="D21" s="1"/>
  <c r="D13" i="23"/>
  <c r="D21" s="1"/>
  <c r="D13" i="2"/>
  <c r="D21" s="1"/>
  <c r="D20" i="10"/>
  <c r="D18" i="1"/>
  <c r="D21" i="20"/>
  <c r="D21" i="24"/>
  <c r="D13" i="17"/>
  <c r="D21" s="1"/>
  <c r="D26" i="1" l="1"/>
</calcChain>
</file>

<file path=xl/sharedStrings.xml><?xml version="1.0" encoding="utf-8"?>
<sst xmlns="http://schemas.openxmlformats.org/spreadsheetml/2006/main" count="463" uniqueCount="75">
  <si>
    <t xml:space="preserve">                       Інформація про перелік товарів, робіт і послуг,</t>
  </si>
  <si>
    <t xml:space="preserve">             отриманих як благодійна допомога навчальними закладами</t>
  </si>
  <si>
    <t xml:space="preserve">   </t>
  </si>
  <si>
    <t>№п/п</t>
  </si>
  <si>
    <t>Найменування</t>
  </si>
  <si>
    <t>Сума</t>
  </si>
  <si>
    <t>КЕКВ</t>
  </si>
  <si>
    <t>школа І-ІІІ ступенів ім. І.Г.Ткаченка" Знам'янського району</t>
  </si>
  <si>
    <t>Кіровоградської області</t>
  </si>
  <si>
    <t>по опорному навчальному закладу "Богданівська загальноосвітня</t>
  </si>
  <si>
    <t>Всього по КЕКВ 2210</t>
  </si>
  <si>
    <t>Продукти харчування</t>
  </si>
  <si>
    <t>Всього по КЕКВ 3110</t>
  </si>
  <si>
    <t>Разом</t>
  </si>
  <si>
    <t xml:space="preserve"> </t>
  </si>
  <si>
    <t>по філії "Богданівська загальноосвітня школа І-ІІІ ступенів"</t>
  </si>
  <si>
    <t>опорного навчального закладу "Богданівська загальноосвітня</t>
  </si>
  <si>
    <t>по філії "Цибулівська загальноосвітня школа І-ІІІ ступенів"</t>
  </si>
  <si>
    <t>по опорному навчальному закладу "Дмитрівська загальноосвітня</t>
  </si>
  <si>
    <t>школа І-ІІІ ступенів ім. Т.Г.Шевченка" Знам'янської районої ради</t>
  </si>
  <si>
    <t>по філії "Дмитрівська загальноосвітня школа І-ІІІ ступенів"</t>
  </si>
  <si>
    <t>опорного навчального закладу "Дмитрівська загальноосвітня</t>
  </si>
  <si>
    <t>навчальний заклад - загальноосвітня школа І-ІІ ступенів"</t>
  </si>
  <si>
    <t>по опорному навчальному закладу "Петрівський навчально-</t>
  </si>
  <si>
    <t>виховний комплекс "Дошкільний навчальний заклад - загальноосвітня</t>
  </si>
  <si>
    <t>школа І-ІІІ ступенів" Знам'янської районної ради Кіровоградської області</t>
  </si>
  <si>
    <t>опорного навчального закладу "Петрівський навчально-</t>
  </si>
  <si>
    <t xml:space="preserve">по опорному навчальному закладу  "Суботцівська загальноосвітня </t>
  </si>
  <si>
    <t xml:space="preserve">по філії "Новороманівський навчально-виховний комплекс </t>
  </si>
  <si>
    <t>"Дошкільний навчальний заклад - загальноосвітня школа І-ІІ ступенів"</t>
  </si>
  <si>
    <t xml:space="preserve">опорного навчального закладу  "Суботцівська загальноосвітня </t>
  </si>
  <si>
    <t>І-ІІІ ступенів" Знам'янської районної ради Кіровоградської області</t>
  </si>
  <si>
    <t xml:space="preserve">по опорному навчальному закладу "Трепівська загальноосвітня школа </t>
  </si>
  <si>
    <t>по філії "Топилянський навчально-виховний комплекс "Дошкільний</t>
  </si>
  <si>
    <t xml:space="preserve">опорного навчального закладу "Трепівська загальноосвітня школа </t>
  </si>
  <si>
    <t xml:space="preserve">по філії "Казарнянська загальноосвітня школа І-ІІІ ступенів" </t>
  </si>
  <si>
    <t xml:space="preserve">по опорному навчальному закладу "Мошоринська загальноосвітня </t>
  </si>
  <si>
    <t>по філії "Володимирівська загальноосвітня школа І-ІІІ ступенів"</t>
  </si>
  <si>
    <t xml:space="preserve">опорного навчального закладу "Мошоринська загальноосвітня </t>
  </si>
  <si>
    <t xml:space="preserve">                         по відділу освіти, молоді та спорту</t>
  </si>
  <si>
    <t xml:space="preserve">                  Знам'янської районної державної адміністрації</t>
  </si>
  <si>
    <t xml:space="preserve">по філії "Диківська загальноосвітня школа І-ІІІ ступенів" </t>
  </si>
  <si>
    <t>по філії "Макариський навчально-виховний комплекс "Дошкільний</t>
  </si>
  <si>
    <t>по філії "Іванковецька загальноосвітня школа І-ІІІ ступенів"</t>
  </si>
  <si>
    <t>по філії "Пантазіївська загальноосвітня школа І-ІІІ ступенів"</t>
  </si>
  <si>
    <t>меблі</t>
  </si>
  <si>
    <t>матеріали</t>
  </si>
  <si>
    <t>дрова</t>
  </si>
  <si>
    <t>Дрова</t>
  </si>
  <si>
    <t>диз.паливо ,бензин</t>
  </si>
  <si>
    <t>ігрові набори</t>
  </si>
  <si>
    <t>література</t>
  </si>
  <si>
    <t>ел.товари</t>
  </si>
  <si>
    <t>плакати</t>
  </si>
  <si>
    <t>килим</t>
  </si>
  <si>
    <t>жалюзі</t>
  </si>
  <si>
    <t xml:space="preserve">                                              за  І І кв.     2019 року</t>
  </si>
  <si>
    <t xml:space="preserve">             отриманих як благодійна допомога  за  ІІ кв. 2019 року</t>
  </si>
  <si>
    <t>штори</t>
  </si>
  <si>
    <t xml:space="preserve">             отриманих як благодійна допомога  за ІІ кв.   2019 рік</t>
  </si>
  <si>
    <t xml:space="preserve">             отриманих як благодійна допомога  за  ІІ кв.2019 року</t>
  </si>
  <si>
    <t xml:space="preserve">             отриманих як благодійна допомога  за ІІ кв. 2019 року</t>
  </si>
  <si>
    <t xml:space="preserve">             отриманих як благодійна допомога  за  І І кв. 2019 року</t>
  </si>
  <si>
    <t xml:space="preserve">             отриманих як благодійна допомога  за ІІ кв. 2019 рік</t>
  </si>
  <si>
    <t xml:space="preserve">             отриманих як благодійна допомога  за ІІ кв.  2019 рік</t>
  </si>
  <si>
    <t xml:space="preserve">             отриманих як благодійна допомога  за  І І кв.2019 року</t>
  </si>
  <si>
    <t>посуд</t>
  </si>
  <si>
    <t xml:space="preserve">             отриманих як благодійна допомога  за І І кв 2019 року</t>
  </si>
  <si>
    <t>е/товари</t>
  </si>
  <si>
    <t xml:space="preserve">             отриманих як благодійна допомога  за І І кв.2019 року</t>
  </si>
  <si>
    <t>спортінвентар</t>
  </si>
  <si>
    <t xml:space="preserve">             отриманих як благодійна допомога  за  ІІ кв.2019року</t>
  </si>
  <si>
    <t>спортінв</t>
  </si>
  <si>
    <t xml:space="preserve">             отриманих як благодійна допомога  за  ІІ кв.  2019 року</t>
  </si>
  <si>
    <t xml:space="preserve">             отриманих як благодійна допомога  за ІІ кв. 2019року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</si>
</sst>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0" xfId="0" applyFont="1"/>
    <xf numFmtId="0" fontId="3" fillId="0" borderId="1" xfId="0" applyFont="1" applyBorder="1"/>
    <xf numFmtId="0" fontId="5" fillId="0" borderId="1" xfId="0" applyFont="1" applyBorder="1"/>
    <xf numFmtId="0" fontId="0" fillId="0" borderId="0" xfId="0" applyBorder="1"/>
    <xf numFmtId="0" fontId="0" fillId="0" borderId="2" xfId="0" applyBorder="1"/>
    <xf numFmtId="2" fontId="0" fillId="0" borderId="1" xfId="0" applyNumberFormat="1" applyBorder="1"/>
    <xf numFmtId="2" fontId="3" fillId="0" borderId="1" xfId="0" applyNumberFormat="1" applyFont="1" applyBorder="1"/>
    <xf numFmtId="0" fontId="3" fillId="0" borderId="0" xfId="0" applyFont="1" applyAlignment="1">
      <alignment horizontal="left"/>
    </xf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3" fillId="4" borderId="1" xfId="0" applyNumberFormat="1" applyFont="1" applyFill="1" applyBorder="1"/>
    <xf numFmtId="2" fontId="0" fillId="0" borderId="0" xfId="0" applyNumberFormat="1"/>
    <xf numFmtId="0" fontId="0" fillId="3" borderId="1" xfId="0" applyFill="1" applyBorder="1"/>
    <xf numFmtId="0" fontId="0" fillId="2" borderId="1" xfId="0" applyFill="1" applyBorder="1"/>
    <xf numFmtId="0" fontId="3" fillId="2" borderId="1" xfId="0" applyFont="1" applyFill="1" applyBorder="1"/>
    <xf numFmtId="0" fontId="0" fillId="5" borderId="1" xfId="0" applyFill="1" applyBorder="1"/>
    <xf numFmtId="0" fontId="3" fillId="5" borderId="1" xfId="0" applyFont="1" applyFill="1" applyBorder="1"/>
    <xf numFmtId="2" fontId="3" fillId="5" borderId="1" xfId="0" applyNumberFormat="1" applyFont="1" applyFill="1" applyBorder="1"/>
    <xf numFmtId="0" fontId="0" fillId="4" borderId="1" xfId="0" applyFill="1" applyBorder="1"/>
    <xf numFmtId="0" fontId="3" fillId="4" borderId="1" xfId="0" applyFont="1" applyFill="1" applyBorder="1"/>
    <xf numFmtId="0" fontId="0" fillId="6" borderId="1" xfId="0" applyFill="1" applyBorder="1"/>
    <xf numFmtId="0" fontId="0" fillId="0" borderId="0" xfId="0" applyFill="1"/>
    <xf numFmtId="0" fontId="3" fillId="3" borderId="1" xfId="0" applyFont="1" applyFill="1" applyBorder="1"/>
    <xf numFmtId="0" fontId="0" fillId="7" borderId="1" xfId="0" applyFill="1" applyBorder="1"/>
    <xf numFmtId="0" fontId="3" fillId="7" borderId="1" xfId="0" applyFont="1" applyFill="1" applyBorder="1"/>
    <xf numFmtId="2" fontId="0" fillId="7" borderId="1" xfId="0" applyNumberFormat="1" applyFill="1" applyBorder="1"/>
    <xf numFmtId="0" fontId="0" fillId="8" borderId="1" xfId="0" applyFill="1" applyBorder="1"/>
    <xf numFmtId="0" fontId="3" fillId="8" borderId="1" xfId="0" applyFont="1" applyFill="1" applyBorder="1"/>
    <xf numFmtId="2" fontId="3" fillId="8" borderId="1" xfId="0" applyNumberFormat="1" applyFont="1" applyFill="1" applyBorder="1"/>
    <xf numFmtId="0" fontId="0" fillId="9" borderId="1" xfId="0" applyFill="1" applyBorder="1"/>
    <xf numFmtId="0" fontId="3" fillId="9" borderId="1" xfId="0" applyFont="1" applyFill="1" applyBorder="1"/>
    <xf numFmtId="2" fontId="3" fillId="9" borderId="1" xfId="0" applyNumberFormat="1" applyFont="1" applyFill="1" applyBorder="1"/>
    <xf numFmtId="0" fontId="0" fillId="0" borderId="1" xfId="0" applyFill="1" applyBorder="1"/>
    <xf numFmtId="0" fontId="1" fillId="0" borderId="1" xfId="0" applyFont="1" applyFill="1" applyBorder="1"/>
    <xf numFmtId="2" fontId="0" fillId="0" borderId="1" xfId="0" applyNumberFormat="1" applyFill="1" applyBorder="1"/>
    <xf numFmtId="2" fontId="0" fillId="6" borderId="1" xfId="0" applyNumberFormat="1" applyFill="1" applyBorder="1"/>
    <xf numFmtId="0" fontId="7" fillId="4" borderId="1" xfId="0" applyFont="1" applyFill="1" applyBorder="1"/>
    <xf numFmtId="2" fontId="0" fillId="4" borderId="1" xfId="0" applyNumberFormat="1" applyFill="1" applyBorder="1"/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G41"/>
  <sheetViews>
    <sheetView tabSelected="1" topLeftCell="A7" workbookViewId="0">
      <selection activeCell="K14" sqref="K14"/>
    </sheetView>
  </sheetViews>
  <sheetFormatPr defaultRowHeight="15"/>
  <cols>
    <col min="1" max="1" width="3.42578125" customWidth="1"/>
    <col min="2" max="2" width="6" customWidth="1"/>
    <col min="3" max="3" width="37.42578125" customWidth="1"/>
    <col min="4" max="4" width="12.140625" customWidth="1"/>
  </cols>
  <sheetData>
    <row r="1" spans="1:7">
      <c r="A1" s="1" t="s">
        <v>0</v>
      </c>
      <c r="B1" s="10"/>
    </row>
    <row r="2" spans="1:7">
      <c r="A2" s="1" t="s">
        <v>1</v>
      </c>
      <c r="B2" s="10"/>
    </row>
    <row r="3" spans="1:7">
      <c r="B3" s="10" t="s">
        <v>56</v>
      </c>
    </row>
    <row r="4" spans="1:7">
      <c r="A4" t="s">
        <v>2</v>
      </c>
      <c r="B4" s="10" t="s">
        <v>39</v>
      </c>
    </row>
    <row r="5" spans="1:7">
      <c r="B5" s="10" t="s">
        <v>40</v>
      </c>
    </row>
    <row r="7" spans="1:7">
      <c r="B7" s="5" t="s">
        <v>3</v>
      </c>
      <c r="C7" s="5" t="s">
        <v>4</v>
      </c>
      <c r="D7" s="5" t="s">
        <v>5</v>
      </c>
      <c r="E7" s="5" t="s">
        <v>6</v>
      </c>
    </row>
    <row r="8" spans="1:7">
      <c r="B8" s="2">
        <v>1</v>
      </c>
      <c r="C8" s="2" t="s">
        <v>49</v>
      </c>
      <c r="D8" s="8">
        <f>SUM(Б1!D8+Б2!D8+Циб!D8+Дм2!D8+Дм1!D8+Дик!D8+Мак!D9+Іванк!D8+Петр!D8+Пант!D8+Суб!D8+Нов.Ром!D8+Треп!D8+Топ!D8+Каз!D8+Мош!D8+Вол!D8)</f>
        <v>39183.339999999997</v>
      </c>
      <c r="E8" s="2">
        <v>2210</v>
      </c>
      <c r="F8" s="24"/>
    </row>
    <row r="9" spans="1:7">
      <c r="B9" s="2">
        <v>2</v>
      </c>
      <c r="C9" s="2" t="s">
        <v>50</v>
      </c>
      <c r="D9" s="8">
        <f>SUM(Б1!D9+Б2!D9+Циб!D9+Дм2!D9+Дм1!D9+Дик!D9+Мак!D10+Іванк!D9+Петр!D9+Пант!D9+Суб!D9+Нов.Ром!D9+Треп!D9+Топ!D9+Каз!D9+Мош!D9+Вол!D9)</f>
        <v>2840.37</v>
      </c>
      <c r="E9" s="2">
        <v>2210</v>
      </c>
    </row>
    <row r="10" spans="1:7">
      <c r="B10" s="2">
        <v>3</v>
      </c>
      <c r="C10" s="2" t="s">
        <v>46</v>
      </c>
      <c r="D10" s="8">
        <f>SUM(Б1!D10+Б2!D10+Циб!D10+Дм2!D10+Дм1!D10+Дик!D10+Мак!D11+Іванк!D10+Петр!D10+Пант!D10+Суб!D10+Нов.Ром!D10+Треп!D10+Топ!D10+Каз!D10+Мош!D10+Вол!D10)</f>
        <v>18677.43</v>
      </c>
      <c r="E10" s="2">
        <v>2210</v>
      </c>
    </row>
    <row r="11" spans="1:7">
      <c r="B11" s="2">
        <v>4</v>
      </c>
      <c r="C11" s="2" t="s">
        <v>45</v>
      </c>
      <c r="D11" s="8">
        <f>SUM(Б1!D11+Б2!D11+Циб!D11+Дм2!D11+Дм1!D11+Дик!D11+Мак!D12+Іванк!D11+Петр!D11+Пант!D11+Суб!D11+Нов.Ром!D11+Треп!D11+Топ!D11+Каз!D11+Мош!D11+Вол!D11)</f>
        <v>12420</v>
      </c>
      <c r="E11" s="2">
        <v>2210</v>
      </c>
      <c r="G11" s="24"/>
    </row>
    <row r="12" spans="1:7">
      <c r="B12" s="2">
        <v>5</v>
      </c>
      <c r="C12" s="2" t="s">
        <v>72</v>
      </c>
      <c r="D12" s="8">
        <f>SUM(Б1!D12+Дм2!D12+Петр!D12+Суб!D12+Треп!D12+Мош!D12)</f>
        <v>2700</v>
      </c>
      <c r="E12" s="2">
        <v>2210</v>
      </c>
    </row>
    <row r="13" spans="1:7">
      <c r="B13" s="2">
        <v>6</v>
      </c>
      <c r="C13" s="2" t="s">
        <v>52</v>
      </c>
      <c r="D13" s="8">
        <f>SUM(Дм1!D13)</f>
        <v>4000</v>
      </c>
      <c r="E13" s="2">
        <v>2210</v>
      </c>
    </row>
    <row r="14" spans="1:7">
      <c r="B14" s="2">
        <v>7</v>
      </c>
      <c r="C14" s="2" t="s">
        <v>66</v>
      </c>
      <c r="D14" s="8">
        <f>Суб!D14</f>
        <v>2500</v>
      </c>
      <c r="E14" s="2">
        <v>2210</v>
      </c>
    </row>
    <row r="15" spans="1:7">
      <c r="B15" s="2">
        <v>8</v>
      </c>
      <c r="C15" s="2" t="s">
        <v>54</v>
      </c>
      <c r="D15" s="8">
        <f>Мак!D16</f>
        <v>0</v>
      </c>
      <c r="E15" s="2">
        <v>2210</v>
      </c>
    </row>
    <row r="16" spans="1:7">
      <c r="B16" s="2"/>
      <c r="C16" s="2"/>
      <c r="D16" s="8"/>
      <c r="E16" s="2"/>
    </row>
    <row r="17" spans="2:6">
      <c r="B17" s="16"/>
      <c r="C17" s="17" t="s">
        <v>10</v>
      </c>
      <c r="D17" s="12">
        <f>'Разом ОНЗ Б1'!D13+'Разом ОНЗ Дм2'!D13+'Разом ОНЗ Петр'!D13+'Разом ОНЗ Суб'!D13+'Разом ОНЗ Треп'!D12+'Разом ОНЗ Мош'!D13</f>
        <v>88331.14</v>
      </c>
      <c r="E17" s="16"/>
      <c r="F17" s="14"/>
    </row>
    <row r="18" spans="2:6">
      <c r="B18" s="15"/>
      <c r="C18" s="25" t="s">
        <v>11</v>
      </c>
      <c r="D18" s="12">
        <f>'Разом ОНЗ Б1'!D14+'Разом ОНЗ Дм2'!D14+'Разом ОНЗ Петр'!D14+'Разом ОНЗ Суб'!D14+'Разом ОНЗ Треп'!D13+'Разом ОНЗ Мош'!D14</f>
        <v>471577.62</v>
      </c>
      <c r="E18" s="15">
        <v>2230</v>
      </c>
    </row>
    <row r="19" spans="2:6">
      <c r="B19" s="18"/>
      <c r="C19" s="19" t="s">
        <v>48</v>
      </c>
      <c r="D19" s="20">
        <f>Дик!D15</f>
        <v>0</v>
      </c>
      <c r="E19" s="18">
        <v>2275</v>
      </c>
    </row>
    <row r="20" spans="2:6">
      <c r="B20" s="35"/>
      <c r="C20" s="36"/>
      <c r="D20" s="37"/>
      <c r="E20" s="35">
        <v>3110</v>
      </c>
    </row>
    <row r="21" spans="2:6">
      <c r="B21" s="26"/>
      <c r="C21" s="27" t="s">
        <v>51</v>
      </c>
      <c r="D21" s="28">
        <f>SUM(Б1!D16+Б2!D16+Циб!D16+Дм2!D16+Дм1!D18+Дик!D16+Мак!D20+Іванк!D16+Петр!D16+Пант!D16+Суб!D18+Нов.Ром!D15+Треп!D16+Топ!D16+Каз!D16+Мош!D16+Вол!D16)</f>
        <v>52644.359999999993</v>
      </c>
      <c r="E21" s="26">
        <v>3110</v>
      </c>
    </row>
    <row r="22" spans="2:6" ht="15.75">
      <c r="B22" s="21"/>
      <c r="C22" s="39"/>
      <c r="D22" s="40">
        <f>Мак!D21</f>
        <v>0</v>
      </c>
      <c r="E22" s="21">
        <v>3110</v>
      </c>
    </row>
    <row r="23" spans="2:6">
      <c r="B23" s="23"/>
      <c r="C23" s="23" t="s">
        <v>52</v>
      </c>
      <c r="D23" s="38">
        <f>SUM(Б1!D18+Б2!D18+Циб!D18+Дм2!D18+Дм1!D20+Дик!D18+Мак!D22+Іванк!D18+Петр!D18+Пант!D18+Суб!D20+Нов.Ром!D17+Треп!D18+Топ!D18+Каз!D18+Мош!D18+Вол!D18)</f>
        <v>6000</v>
      </c>
      <c r="E23" s="23">
        <v>3110</v>
      </c>
    </row>
    <row r="24" spans="2:6">
      <c r="B24" s="29"/>
      <c r="C24" s="30" t="s">
        <v>12</v>
      </c>
      <c r="D24" s="31">
        <f>SUM(D20:D23)</f>
        <v>58644.359999999993</v>
      </c>
      <c r="E24" s="29"/>
    </row>
    <row r="25" spans="2:6">
      <c r="B25" s="2"/>
      <c r="C25" s="2"/>
      <c r="D25" s="8"/>
      <c r="E25" s="2"/>
    </row>
    <row r="26" spans="2:6">
      <c r="B26" s="32"/>
      <c r="C26" s="33" t="s">
        <v>13</v>
      </c>
      <c r="D26" s="34">
        <f>D17+D18+D24</f>
        <v>618553.12</v>
      </c>
      <c r="E26" s="32"/>
    </row>
    <row r="29" spans="2:6">
      <c r="C29" s="41"/>
      <c r="D29" s="24"/>
      <c r="E29" s="24"/>
    </row>
    <row r="30" spans="2:6">
      <c r="C30" s="42"/>
      <c r="D30" s="43"/>
      <c r="E30" s="24"/>
    </row>
    <row r="31" spans="2:6">
      <c r="C31" s="44"/>
      <c r="D31" s="45"/>
      <c r="E31" s="24"/>
    </row>
    <row r="32" spans="2:6">
      <c r="C32" s="44"/>
      <c r="D32" s="45"/>
      <c r="E32" s="24"/>
    </row>
    <row r="33" spans="1:5">
      <c r="C33" s="44"/>
      <c r="D33" s="45"/>
      <c r="E33" s="24"/>
    </row>
    <row r="34" spans="1:5">
      <c r="C34" s="42"/>
      <c r="D34" s="42"/>
      <c r="E34" s="24"/>
    </row>
    <row r="35" spans="1:5">
      <c r="C35" s="24"/>
      <c r="D35" s="24"/>
      <c r="E35" s="24"/>
    </row>
    <row r="36" spans="1:5">
      <c r="C36" s="41"/>
      <c r="D36" s="24"/>
      <c r="E36" s="24"/>
    </row>
    <row r="37" spans="1:5">
      <c r="C37" s="42"/>
      <c r="D37" s="24"/>
      <c r="E37" s="24"/>
    </row>
    <row r="38" spans="1:5">
      <c r="A38" s="24"/>
      <c r="B38" s="24"/>
      <c r="C38" s="44"/>
      <c r="D38" s="24"/>
      <c r="E38" s="24"/>
    </row>
    <row r="39" spans="1:5">
      <c r="A39" s="24"/>
      <c r="B39" s="24"/>
      <c r="C39" s="46"/>
      <c r="D39" s="24"/>
      <c r="E39" s="24"/>
    </row>
    <row r="40" spans="1:5">
      <c r="A40" s="24"/>
      <c r="B40" s="24"/>
      <c r="C40" s="44"/>
      <c r="D40" s="24"/>
      <c r="E40" s="24"/>
    </row>
    <row r="41" spans="1:5">
      <c r="A41" s="24"/>
      <c r="B41" s="24"/>
      <c r="C41" s="42"/>
      <c r="D41" s="42"/>
      <c r="E41" s="24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I13" sqref="I13"/>
    </sheetView>
  </sheetViews>
  <sheetFormatPr defaultRowHeight="15"/>
  <cols>
    <col min="1" max="1" width="3.28515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42</v>
      </c>
    </row>
    <row r="4" spans="1:5">
      <c r="B4" s="3" t="s">
        <v>22</v>
      </c>
    </row>
    <row r="5" spans="1:5">
      <c r="B5" s="3" t="s">
        <v>21</v>
      </c>
    </row>
    <row r="6" spans="1:5">
      <c r="B6" s="3" t="s">
        <v>19</v>
      </c>
    </row>
    <row r="7" spans="1:5">
      <c r="B7" s="3" t="s">
        <v>8</v>
      </c>
    </row>
    <row r="8" spans="1:5">
      <c r="B8" s="5" t="s">
        <v>3</v>
      </c>
      <c r="C8" s="5" t="s">
        <v>4</v>
      </c>
      <c r="D8" s="5" t="s">
        <v>5</v>
      </c>
      <c r="E8" s="5" t="s">
        <v>6</v>
      </c>
    </row>
    <row r="9" spans="1:5">
      <c r="B9" s="2">
        <v>1</v>
      </c>
      <c r="C9" s="2" t="s">
        <v>49</v>
      </c>
      <c r="D9" s="8"/>
      <c r="E9" s="2">
        <v>2210</v>
      </c>
    </row>
    <row r="10" spans="1:5">
      <c r="B10" s="2">
        <v>2</v>
      </c>
      <c r="C10" s="2" t="s">
        <v>50</v>
      </c>
      <c r="D10" s="8">
        <v>2954</v>
      </c>
      <c r="E10" s="2">
        <v>2210</v>
      </c>
    </row>
    <row r="11" spans="1:5">
      <c r="B11" s="2">
        <v>3</v>
      </c>
      <c r="C11" s="2" t="s">
        <v>46</v>
      </c>
      <c r="D11" s="8"/>
      <c r="E11" s="2">
        <v>2210</v>
      </c>
    </row>
    <row r="12" spans="1:5">
      <c r="B12" s="2">
        <v>4</v>
      </c>
      <c r="C12" s="2" t="s">
        <v>45</v>
      </c>
      <c r="D12" s="8">
        <v>300</v>
      </c>
      <c r="E12" s="2">
        <v>2210</v>
      </c>
    </row>
    <row r="13" spans="1:5">
      <c r="B13" s="2">
        <v>5</v>
      </c>
      <c r="C13" s="2" t="s">
        <v>53</v>
      </c>
      <c r="D13" s="8"/>
      <c r="E13" s="2">
        <v>2210</v>
      </c>
    </row>
    <row r="14" spans="1:5">
      <c r="B14" s="2">
        <v>6</v>
      </c>
      <c r="C14" s="2" t="s">
        <v>52</v>
      </c>
      <c r="D14" s="8">
        <v>110</v>
      </c>
      <c r="E14" s="2">
        <v>2210</v>
      </c>
    </row>
    <row r="15" spans="1:5">
      <c r="B15" s="2">
        <v>7</v>
      </c>
      <c r="C15" s="2" t="s">
        <v>55</v>
      </c>
      <c r="D15" s="8"/>
      <c r="E15" s="2">
        <v>2210</v>
      </c>
    </row>
    <row r="16" spans="1:5">
      <c r="B16" s="2">
        <v>8</v>
      </c>
      <c r="C16" s="2" t="s">
        <v>54</v>
      </c>
      <c r="D16" s="8"/>
      <c r="E16" s="2">
        <v>2210</v>
      </c>
    </row>
    <row r="17" spans="2:5">
      <c r="B17" s="18"/>
      <c r="C17" s="19" t="s">
        <v>10</v>
      </c>
      <c r="D17" s="20">
        <f>SUM(D9:D16)</f>
        <v>3364</v>
      </c>
      <c r="E17" s="18"/>
    </row>
    <row r="18" spans="2:5">
      <c r="B18" s="15"/>
      <c r="C18" s="25" t="s">
        <v>11</v>
      </c>
      <c r="D18" s="12">
        <v>1766.16</v>
      </c>
      <c r="E18" s="15">
        <v>2230</v>
      </c>
    </row>
    <row r="19" spans="2:5">
      <c r="B19" s="2"/>
      <c r="C19" s="2"/>
      <c r="D19" s="8"/>
      <c r="E19" s="2"/>
    </row>
    <row r="20" spans="2:5">
      <c r="B20" s="2"/>
      <c r="C20" s="2" t="s">
        <v>51</v>
      </c>
      <c r="D20" s="8"/>
      <c r="E20" s="2">
        <v>3110</v>
      </c>
    </row>
    <row r="21" spans="2:5">
      <c r="B21" s="2"/>
      <c r="C21" s="2" t="s">
        <v>54</v>
      </c>
      <c r="D21" s="8"/>
      <c r="E21" s="2">
        <v>3110</v>
      </c>
    </row>
    <row r="22" spans="2:5">
      <c r="B22" s="2"/>
      <c r="C22" s="23" t="s">
        <v>52</v>
      </c>
      <c r="D22" s="8"/>
      <c r="E22" s="2">
        <v>3110</v>
      </c>
    </row>
    <row r="23" spans="2:5">
      <c r="B23" s="29"/>
      <c r="C23" s="30" t="s">
        <v>12</v>
      </c>
      <c r="D23" s="31">
        <f>SUM(D20:D22)</f>
        <v>0</v>
      </c>
      <c r="E23" s="29"/>
    </row>
    <row r="24" spans="2:5">
      <c r="B24" s="2"/>
      <c r="C24" s="2"/>
      <c r="D24" s="8"/>
      <c r="E24" s="2"/>
    </row>
    <row r="25" spans="2:5">
      <c r="B25" s="21"/>
      <c r="C25" s="22" t="s">
        <v>13</v>
      </c>
      <c r="D25" s="13">
        <f>D17+D18+D23</f>
        <v>5130.16</v>
      </c>
      <c r="E25" s="21"/>
    </row>
  </sheetData>
  <phoneticPr fontId="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I19" sqref="I19"/>
    </sheetView>
  </sheetViews>
  <sheetFormatPr defaultRowHeight="15"/>
  <cols>
    <col min="1" max="1" width="4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43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0</v>
      </c>
      <c r="E13" s="18"/>
    </row>
    <row r="14" spans="1:5">
      <c r="B14" s="15"/>
      <c r="C14" s="25" t="s">
        <v>11</v>
      </c>
      <c r="D14" s="12">
        <v>46122.25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46122.25</v>
      </c>
      <c r="E21" s="21"/>
    </row>
  </sheetData>
  <phoneticPr fontId="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I15" sqref="I15"/>
    </sheetView>
  </sheetViews>
  <sheetFormatPr defaultRowHeight="15"/>
  <cols>
    <col min="1" max="1" width="2.85546875" customWidth="1"/>
    <col min="2" max="2" width="6" customWidth="1"/>
    <col min="3" max="3" width="36.140625" customWidth="1"/>
  </cols>
  <sheetData>
    <row r="1" spans="1:5">
      <c r="A1" s="1" t="s">
        <v>0</v>
      </c>
    </row>
    <row r="2" spans="1:5">
      <c r="A2" s="1" t="s">
        <v>63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>Петр!D13+Пант!D13</f>
        <v>18425.78</v>
      </c>
      <c r="E13" s="2"/>
    </row>
    <row r="14" spans="1:5">
      <c r="B14" s="2"/>
      <c r="C14" s="4" t="s">
        <v>11</v>
      </c>
      <c r="D14" s="9">
        <f>Петр!D14+Пант!D14</f>
        <v>77554.38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Петр!D19+Пант!D19</f>
        <v>5502.59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101482.75</v>
      </c>
      <c r="E21" s="2"/>
    </row>
  </sheetData>
  <phoneticPr fontId="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H16" sqref="H16"/>
    </sheetView>
  </sheetViews>
  <sheetFormatPr defaultRowHeight="15"/>
  <cols>
    <col min="1" max="1" width="2.85546875" customWidth="1"/>
    <col min="2" max="2" width="6" customWidth="1"/>
    <col min="3" max="3" width="36.85546875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23</v>
      </c>
    </row>
    <row r="4" spans="1:5">
      <c r="B4" s="3" t="s">
        <v>24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>
        <v>-51.65</v>
      </c>
      <c r="E9" s="2">
        <v>2210</v>
      </c>
    </row>
    <row r="10" spans="1:5">
      <c r="B10" s="2">
        <v>3</v>
      </c>
      <c r="C10" s="2" t="s">
        <v>46</v>
      </c>
      <c r="D10" s="8">
        <v>18477.43</v>
      </c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>
        <v>2210</v>
      </c>
    </row>
    <row r="13" spans="1:5">
      <c r="B13" s="18"/>
      <c r="C13" s="19" t="s">
        <v>10</v>
      </c>
      <c r="D13" s="20">
        <f>SUM(D8:D12)</f>
        <v>18425.78</v>
      </c>
      <c r="E13" s="18"/>
    </row>
    <row r="14" spans="1:5">
      <c r="B14" s="15"/>
      <c r="C14" s="25" t="s">
        <v>11</v>
      </c>
      <c r="D14" s="12">
        <v>38770.28</v>
      </c>
      <c r="E14" s="15">
        <v>2230</v>
      </c>
    </row>
    <row r="15" spans="1:5">
      <c r="B15" s="2"/>
      <c r="C15" s="2"/>
      <c r="D15" s="8"/>
      <c r="E15" s="2"/>
    </row>
    <row r="16" spans="1:5">
      <c r="B16" s="26">
        <v>1</v>
      </c>
      <c r="C16" s="26" t="s">
        <v>51</v>
      </c>
      <c r="D16" s="28">
        <v>5502.59</v>
      </c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9"/>
      <c r="C19" s="30" t="s">
        <v>12</v>
      </c>
      <c r="D19" s="31">
        <f>SUM(D16:D18)</f>
        <v>5502.59</v>
      </c>
      <c r="E19" s="29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62698.649999999994</v>
      </c>
      <c r="E21" s="21"/>
    </row>
  </sheetData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I16" sqref="I16"/>
    </sheetView>
  </sheetViews>
  <sheetFormatPr defaultRowHeight="15"/>
  <cols>
    <col min="1" max="1" width="2.7109375" customWidth="1"/>
    <col min="2" max="2" width="5.7109375" customWidth="1"/>
    <col min="3" max="3" width="39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44</v>
      </c>
    </row>
    <row r="4" spans="1:5">
      <c r="B4" s="3" t="s">
        <v>26</v>
      </c>
    </row>
    <row r="5" spans="1:5">
      <c r="B5" s="3" t="s">
        <v>24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0</v>
      </c>
      <c r="E13" s="18"/>
    </row>
    <row r="14" spans="1:5">
      <c r="B14" s="15"/>
      <c r="C14" s="25" t="s">
        <v>11</v>
      </c>
      <c r="D14" s="12">
        <v>38784.1</v>
      </c>
      <c r="E14" s="15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38784.1</v>
      </c>
      <c r="E21" s="21"/>
    </row>
  </sheetData>
  <phoneticPr fontId="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J11" sqref="J11"/>
    </sheetView>
  </sheetViews>
  <sheetFormatPr defaultRowHeight="15"/>
  <cols>
    <col min="1" max="1" width="3.140625" customWidth="1"/>
    <col min="2" max="2" width="5.5703125" customWidth="1"/>
    <col min="3" max="3" width="36.85546875" customWidth="1"/>
  </cols>
  <sheetData>
    <row r="1" spans="1:5">
      <c r="A1" s="1" t="s">
        <v>0</v>
      </c>
    </row>
    <row r="2" spans="1:5">
      <c r="A2" s="1" t="s">
        <v>64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>Суб!D15+Нов.Ром!D12</f>
        <v>10353.02</v>
      </c>
      <c r="E13" s="2"/>
    </row>
    <row r="14" spans="1:5">
      <c r="B14" s="2"/>
      <c r="C14" s="4" t="s">
        <v>11</v>
      </c>
      <c r="D14" s="9">
        <f>Суб!D16+Нов.Ром!D13</f>
        <v>21183.16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Суб!D21+Нов.Ром!D18</f>
        <v>11479.07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43015.25</v>
      </c>
      <c r="E21" s="2"/>
    </row>
  </sheetData>
  <phoneticPr fontId="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16" sqref="D16"/>
    </sheetView>
  </sheetViews>
  <sheetFormatPr defaultRowHeight="15"/>
  <cols>
    <col min="1" max="1" width="3.42578125" customWidth="1"/>
    <col min="2" max="2" width="5.7109375" customWidth="1"/>
    <col min="3" max="3" width="35.7109375" customWidth="1"/>
  </cols>
  <sheetData>
    <row r="1" spans="1:5">
      <c r="A1" s="1" t="s">
        <v>0</v>
      </c>
    </row>
    <row r="2" spans="1:5">
      <c r="A2" s="1" t="s">
        <v>65</v>
      </c>
    </row>
    <row r="3" spans="1:5">
      <c r="B3" s="3" t="s">
        <v>27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7915</v>
      </c>
      <c r="E8" s="2">
        <v>2210</v>
      </c>
    </row>
    <row r="9" spans="1:5">
      <c r="B9" s="2">
        <v>2</v>
      </c>
      <c r="C9" s="2" t="s">
        <v>50</v>
      </c>
      <c r="D9" s="8">
        <v>-61.98</v>
      </c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>
        <v>2210</v>
      </c>
    </row>
    <row r="13" spans="1:5">
      <c r="B13" s="2">
        <v>6</v>
      </c>
      <c r="C13" s="2" t="s">
        <v>52</v>
      </c>
      <c r="D13" s="8"/>
      <c r="E13" s="2">
        <v>2210</v>
      </c>
    </row>
    <row r="14" spans="1:5">
      <c r="B14" s="2">
        <v>7</v>
      </c>
      <c r="C14" s="2" t="s">
        <v>66</v>
      </c>
      <c r="D14" s="8">
        <v>2500</v>
      </c>
      <c r="E14" s="2">
        <v>2210</v>
      </c>
    </row>
    <row r="15" spans="1:5">
      <c r="B15" s="18"/>
      <c r="C15" s="19" t="s">
        <v>10</v>
      </c>
      <c r="D15" s="20">
        <f>SUM(D8:D14)</f>
        <v>10353.02</v>
      </c>
      <c r="E15" s="18"/>
    </row>
    <row r="16" spans="1:5">
      <c r="B16" s="15"/>
      <c r="C16" s="25" t="s">
        <v>11</v>
      </c>
      <c r="D16" s="12">
        <v>9193.26</v>
      </c>
      <c r="E16" s="15">
        <v>2230</v>
      </c>
    </row>
    <row r="17" spans="2:5">
      <c r="B17" s="2"/>
      <c r="C17" s="2"/>
      <c r="D17" s="8"/>
      <c r="E17" s="2"/>
    </row>
    <row r="18" spans="2:5">
      <c r="B18" s="26">
        <v>1</v>
      </c>
      <c r="C18" s="26" t="s">
        <v>51</v>
      </c>
      <c r="D18" s="28">
        <v>5479.07</v>
      </c>
      <c r="E18" s="26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23" t="s">
        <v>52</v>
      </c>
      <c r="D20" s="8">
        <v>6000</v>
      </c>
      <c r="E20" s="2">
        <v>3110</v>
      </c>
    </row>
    <row r="21" spans="2:5">
      <c r="B21" s="29"/>
      <c r="C21" s="30" t="s">
        <v>12</v>
      </c>
      <c r="D21" s="31">
        <f>SUM(D18:D20)</f>
        <v>11479.07</v>
      </c>
      <c r="E21" s="29"/>
    </row>
    <row r="22" spans="2:5">
      <c r="B22" s="2"/>
      <c r="C22" s="2"/>
      <c r="D22" s="8"/>
      <c r="E22" s="2"/>
    </row>
    <row r="23" spans="2:5">
      <c r="B23" s="21"/>
      <c r="C23" s="22" t="s">
        <v>13</v>
      </c>
      <c r="D23" s="13">
        <f>D15+D16+D21</f>
        <v>31025.35</v>
      </c>
      <c r="E23" s="21"/>
    </row>
  </sheetData>
  <phoneticPr fontId="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J18" sqref="J18"/>
    </sheetView>
  </sheetViews>
  <sheetFormatPr defaultRowHeight="15"/>
  <cols>
    <col min="1" max="1" width="2.42578125" customWidth="1"/>
    <col min="2" max="2" width="5" customWidth="1"/>
    <col min="3" max="3" width="36.28515625" customWidth="1"/>
  </cols>
  <sheetData>
    <row r="1" spans="1:5">
      <c r="A1" s="1" t="s">
        <v>0</v>
      </c>
    </row>
    <row r="2" spans="1:5">
      <c r="A2" s="1" t="s">
        <v>67</v>
      </c>
    </row>
    <row r="3" spans="1:5">
      <c r="B3" s="3" t="s">
        <v>28</v>
      </c>
    </row>
    <row r="4" spans="1:5">
      <c r="B4" s="3" t="s">
        <v>29</v>
      </c>
    </row>
    <row r="5" spans="1:5">
      <c r="B5" s="3" t="s">
        <v>30</v>
      </c>
    </row>
    <row r="6" spans="1:5">
      <c r="B6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18"/>
      <c r="C12" s="19" t="s">
        <v>10</v>
      </c>
      <c r="D12" s="20">
        <f>SUM(D8:D11)</f>
        <v>0</v>
      </c>
      <c r="E12" s="18"/>
    </row>
    <row r="13" spans="1:5">
      <c r="B13" s="15"/>
      <c r="C13" s="25" t="s">
        <v>11</v>
      </c>
      <c r="D13" s="12">
        <v>11989.9</v>
      </c>
      <c r="E13" s="15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51</v>
      </c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3" t="s">
        <v>52</v>
      </c>
      <c r="D17" s="8"/>
      <c r="E17" s="2">
        <v>3110</v>
      </c>
    </row>
    <row r="18" spans="2:5">
      <c r="B18" s="2"/>
      <c r="C18" s="4" t="s">
        <v>12</v>
      </c>
      <c r="D18" s="9">
        <f>SUM(D15:D17)</f>
        <v>0</v>
      </c>
      <c r="E18" s="2"/>
    </row>
    <row r="19" spans="2:5">
      <c r="B19" s="2"/>
      <c r="C19" s="2"/>
      <c r="D19" s="8"/>
      <c r="E19" s="2"/>
    </row>
    <row r="20" spans="2:5">
      <c r="B20" s="21"/>
      <c r="C20" s="22" t="s">
        <v>13</v>
      </c>
      <c r="D20" s="13">
        <f>D12+D13+D18</f>
        <v>11989.9</v>
      </c>
      <c r="E20" s="21"/>
    </row>
  </sheetData>
  <phoneticPr fontId="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H12" sqref="H12"/>
    </sheetView>
  </sheetViews>
  <sheetFormatPr defaultRowHeight="15"/>
  <cols>
    <col min="1" max="1" width="2.7109375" customWidth="1"/>
    <col min="2" max="2" width="5.5703125" customWidth="1"/>
    <col min="3" max="3" width="36" customWidth="1"/>
  </cols>
  <sheetData>
    <row r="1" spans="1:5">
      <c r="A1" s="1" t="s">
        <v>0</v>
      </c>
    </row>
    <row r="2" spans="1:5">
      <c r="A2" s="1" t="s">
        <v>64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4" t="s">
        <v>10</v>
      </c>
      <c r="D12" s="9">
        <f>Треп!D13+Топ!D13+Каз!D13</f>
        <v>13620</v>
      </c>
      <c r="E12" s="2"/>
    </row>
    <row r="13" spans="1:5">
      <c r="B13" s="2"/>
      <c r="C13" s="4" t="s">
        <v>11</v>
      </c>
      <c r="D13" s="9">
        <f>Треп!D14+Топ!D14+Каз!D14</f>
        <v>73654.87</v>
      </c>
      <c r="E13" s="2">
        <v>2230</v>
      </c>
    </row>
    <row r="14" spans="1:5">
      <c r="B14" s="2"/>
      <c r="C14" s="2"/>
      <c r="D14" s="8"/>
      <c r="E14" s="2"/>
    </row>
    <row r="15" spans="1:5">
      <c r="B15" s="2"/>
      <c r="C15" s="2" t="s">
        <v>51</v>
      </c>
      <c r="D15" s="8"/>
      <c r="E15" s="2">
        <v>3110</v>
      </c>
    </row>
    <row r="16" spans="1:5">
      <c r="B16" s="2"/>
      <c r="C16" s="2"/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4" t="s">
        <v>12</v>
      </c>
      <c r="D18" s="9">
        <f>Треп!D19+Топ!D19+Каз!D19</f>
        <v>3205.74</v>
      </c>
      <c r="E18" s="2"/>
    </row>
    <row r="19" spans="2:5">
      <c r="B19" s="2"/>
      <c r="C19" s="2"/>
      <c r="D19" s="8"/>
      <c r="E19" s="2"/>
    </row>
    <row r="20" spans="2:5">
      <c r="B20" s="2"/>
      <c r="C20" s="4" t="s">
        <v>13</v>
      </c>
      <c r="D20" s="9">
        <f>D12+D13+D18</f>
        <v>90480.61</v>
      </c>
      <c r="E20" s="2"/>
    </row>
  </sheetData>
  <phoneticPr fontId="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3" customWidth="1"/>
    <col min="2" max="2" width="5.7109375" customWidth="1"/>
    <col min="3" max="3" width="37.28515625" customWidth="1"/>
  </cols>
  <sheetData>
    <row r="1" spans="1:5">
      <c r="A1" s="1" t="s">
        <v>0</v>
      </c>
    </row>
    <row r="2" spans="1:5">
      <c r="A2" s="1" t="s">
        <v>62</v>
      </c>
    </row>
    <row r="3" spans="1:5">
      <c r="B3" s="3" t="s">
        <v>32</v>
      </c>
    </row>
    <row r="4" spans="1:5">
      <c r="B4" s="3" t="s">
        <v>31</v>
      </c>
    </row>
    <row r="7" spans="1:5">
      <c r="B7" s="5"/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>
        <v>12120</v>
      </c>
      <c r="E11" s="2">
        <v>2210</v>
      </c>
    </row>
    <row r="12" spans="1:5">
      <c r="B12" s="2">
        <v>5</v>
      </c>
      <c r="C12" s="2" t="s">
        <v>68</v>
      </c>
      <c r="D12" s="8">
        <v>1500</v>
      </c>
      <c r="E12" s="2">
        <v>2210</v>
      </c>
    </row>
    <row r="13" spans="1:5">
      <c r="B13" s="18"/>
      <c r="C13" s="19" t="s">
        <v>10</v>
      </c>
      <c r="D13" s="20">
        <f>SUM(D8:D12)</f>
        <v>13620</v>
      </c>
      <c r="E13" s="18"/>
    </row>
    <row r="14" spans="1:5">
      <c r="B14" s="15"/>
      <c r="C14" s="25" t="s">
        <v>11</v>
      </c>
      <c r="D14" s="12">
        <v>53460.32</v>
      </c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51</v>
      </c>
      <c r="D16" s="28">
        <v>3205.74</v>
      </c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9"/>
      <c r="C19" s="30" t="s">
        <v>12</v>
      </c>
      <c r="D19" s="31">
        <f>SUM(D16:D18)</f>
        <v>3205.74</v>
      </c>
      <c r="E19" s="29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70286.060000000012</v>
      </c>
      <c r="E21" s="21"/>
    </row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H9" sqref="H9"/>
    </sheetView>
  </sheetViews>
  <sheetFormatPr defaultRowHeight="15"/>
  <cols>
    <col min="1" max="1" width="3.42578125" customWidth="1"/>
    <col min="2" max="2" width="6.5703125" customWidth="1"/>
    <col min="3" max="3" width="35.28515625" customWidth="1"/>
    <col min="4" max="4" width="10.140625" customWidth="1"/>
  </cols>
  <sheetData>
    <row r="1" spans="1:5">
      <c r="A1" s="1" t="s">
        <v>0</v>
      </c>
      <c r="B1" s="1"/>
    </row>
    <row r="2" spans="1:5">
      <c r="A2" s="1" t="s">
        <v>63</v>
      </c>
      <c r="B2" s="1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>
        <v>3590.94</v>
      </c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 t="s">
        <v>58</v>
      </c>
      <c r="D12" s="8">
        <v>5900</v>
      </c>
      <c r="E12" s="2">
        <v>2210</v>
      </c>
    </row>
    <row r="13" spans="1:5">
      <c r="B13" s="2"/>
      <c r="C13" s="4" t="s">
        <v>10</v>
      </c>
      <c r="D13" s="9">
        <f>Б1!D13+Б2!D13+Циб!D13</f>
        <v>9490.94</v>
      </c>
      <c r="E13" s="2"/>
    </row>
    <row r="14" spans="1:5">
      <c r="B14" s="2"/>
      <c r="C14" s="4" t="s">
        <v>11</v>
      </c>
      <c r="D14" s="9">
        <f>Б1!D14+Б2!D14+Циб!D14</f>
        <v>105451.92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Б1!D19+Б2!D19+Циб!D19</f>
        <v>11714.28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126657.14</v>
      </c>
      <c r="E21" s="2"/>
    </row>
  </sheetData>
  <phoneticPr fontId="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3.7109375" customWidth="1"/>
    <col min="2" max="2" width="5.5703125" customWidth="1"/>
    <col min="3" max="3" width="36.42578125" customWidth="1"/>
  </cols>
  <sheetData>
    <row r="1" spans="1:5">
      <c r="A1" s="1" t="s">
        <v>0</v>
      </c>
    </row>
    <row r="2" spans="1:5">
      <c r="A2" s="1" t="s">
        <v>57</v>
      </c>
    </row>
    <row r="3" spans="1:5">
      <c r="B3" s="3" t="s">
        <v>33</v>
      </c>
    </row>
    <row r="4" spans="1:5">
      <c r="B4" s="3" t="s">
        <v>22</v>
      </c>
    </row>
    <row r="5" spans="1:5">
      <c r="B5" s="3" t="s">
        <v>34</v>
      </c>
    </row>
    <row r="6" spans="1:5">
      <c r="B6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0</v>
      </c>
      <c r="E13" s="18"/>
    </row>
    <row r="14" spans="1:5">
      <c r="B14" s="15"/>
      <c r="C14" s="25" t="s">
        <v>11</v>
      </c>
      <c r="D14" s="12">
        <v>12399.77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12399.77</v>
      </c>
      <c r="E21" s="21"/>
    </row>
  </sheetData>
  <phoneticPr fontId="6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2.7109375" customWidth="1"/>
    <col min="2" max="2" width="5.7109375" customWidth="1"/>
    <col min="3" max="3" width="36.7109375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35</v>
      </c>
    </row>
    <row r="4" spans="1:5">
      <c r="B4" s="3" t="s">
        <v>34</v>
      </c>
    </row>
    <row r="5" spans="1:5">
      <c r="B5" s="3" t="s">
        <v>31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0</v>
      </c>
      <c r="E13" s="18"/>
    </row>
    <row r="14" spans="1:5">
      <c r="B14" s="15"/>
      <c r="C14" s="25" t="s">
        <v>11</v>
      </c>
      <c r="D14" s="12">
        <v>7794.78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7794.78</v>
      </c>
      <c r="E21" s="21"/>
    </row>
  </sheetData>
  <phoneticPr fontId="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A2" sqref="A2"/>
    </sheetView>
  </sheetViews>
  <sheetFormatPr defaultRowHeight="15"/>
  <cols>
    <col min="1" max="1" width="2.7109375" customWidth="1"/>
    <col min="2" max="2" width="5.42578125" customWidth="1"/>
    <col min="3" max="3" width="36.85546875" customWidth="1"/>
  </cols>
  <sheetData>
    <row r="1" spans="1:5">
      <c r="A1" s="1" t="s">
        <v>0</v>
      </c>
    </row>
    <row r="2" spans="1:5">
      <c r="A2" s="1" t="s">
        <v>63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/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>Мош!D13+Вол!D13</f>
        <v>10389.700000000001</v>
      </c>
      <c r="E13" s="2"/>
    </row>
    <row r="14" spans="1:5">
      <c r="B14" s="2"/>
      <c r="C14" s="4" t="s">
        <v>11</v>
      </c>
      <c r="D14" s="9">
        <f>Мош!D14+Вол!D14</f>
        <v>28946.190000000002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Мош!D19+Вол!D19</f>
        <v>8633.99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47969.88</v>
      </c>
      <c r="E21" s="2"/>
    </row>
  </sheetData>
  <phoneticPr fontId="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3.140625" customWidth="1"/>
    <col min="2" max="2" width="5.7109375" customWidth="1"/>
    <col min="3" max="3" width="36.5703125" customWidth="1"/>
  </cols>
  <sheetData>
    <row r="1" spans="1:5">
      <c r="A1" s="1" t="s">
        <v>0</v>
      </c>
    </row>
    <row r="2" spans="1:5">
      <c r="A2" s="1" t="s">
        <v>69</v>
      </c>
    </row>
    <row r="3" spans="1:5">
      <c r="B3" s="3" t="s">
        <v>36</v>
      </c>
    </row>
    <row r="4" spans="1:5">
      <c r="B4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2755</v>
      </c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70</v>
      </c>
      <c r="D12" s="8">
        <v>1200</v>
      </c>
      <c r="E12" s="2">
        <v>2210</v>
      </c>
    </row>
    <row r="13" spans="1:5">
      <c r="B13" s="18"/>
      <c r="C13" s="19" t="s">
        <v>10</v>
      </c>
      <c r="D13" s="20">
        <f>SUM(D8:D12)</f>
        <v>3955</v>
      </c>
      <c r="E13" s="18"/>
    </row>
    <row r="14" spans="1:5">
      <c r="B14" s="15"/>
      <c r="C14" s="25" t="s">
        <v>11</v>
      </c>
      <c r="D14" s="12">
        <v>17835.77</v>
      </c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51</v>
      </c>
      <c r="D16" s="28">
        <v>8633.99</v>
      </c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9"/>
      <c r="C19" s="30" t="s">
        <v>12</v>
      </c>
      <c r="D19" s="31">
        <f>SUM(D16:D18)</f>
        <v>8633.99</v>
      </c>
      <c r="E19" s="29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30424.760000000002</v>
      </c>
      <c r="E21" s="21"/>
    </row>
  </sheetData>
  <phoneticPr fontId="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3.28515625" customWidth="1"/>
    <col min="2" max="2" width="6.140625" customWidth="1"/>
    <col min="3" max="3" width="36.140625" customWidth="1"/>
  </cols>
  <sheetData>
    <row r="1" spans="1:5">
      <c r="A1" s="1" t="s">
        <v>0</v>
      </c>
    </row>
    <row r="2" spans="1:5">
      <c r="A2" s="1" t="s">
        <v>71</v>
      </c>
    </row>
    <row r="3" spans="1:5">
      <c r="B3" s="3" t="s">
        <v>37</v>
      </c>
    </row>
    <row r="4" spans="1:5">
      <c r="B4" s="3" t="s">
        <v>38</v>
      </c>
    </row>
    <row r="5" spans="1:5">
      <c r="B5" s="3" t="s">
        <v>25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6434.7</v>
      </c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6434.7</v>
      </c>
      <c r="E13" s="18"/>
    </row>
    <row r="14" spans="1:5">
      <c r="B14" s="15"/>
      <c r="C14" s="25" t="s">
        <v>11</v>
      </c>
      <c r="D14" s="12">
        <v>11110.42</v>
      </c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51</v>
      </c>
      <c r="D16" s="28"/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9"/>
      <c r="C19" s="30" t="s">
        <v>12</v>
      </c>
      <c r="D19" s="31">
        <f>SUM(D16:D18)</f>
        <v>0</v>
      </c>
      <c r="E19" s="29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17545.12</v>
      </c>
      <c r="E21" s="21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H7" sqref="H7"/>
    </sheetView>
  </sheetViews>
  <sheetFormatPr defaultRowHeight="15"/>
  <cols>
    <col min="1" max="1" width="3.7109375" customWidth="1"/>
    <col min="2" max="2" width="6.140625" customWidth="1"/>
    <col min="3" max="3" width="34.85546875" customWidth="1"/>
  </cols>
  <sheetData>
    <row r="1" spans="1:5">
      <c r="A1" s="1" t="s">
        <v>0</v>
      </c>
    </row>
    <row r="2" spans="1:5">
      <c r="A2" s="1" t="s">
        <v>73</v>
      </c>
    </row>
    <row r="3" spans="1:5">
      <c r="B3" s="3" t="s">
        <v>9</v>
      </c>
    </row>
    <row r="4" spans="1:5">
      <c r="B4" s="3" t="s">
        <v>7</v>
      </c>
    </row>
    <row r="5" spans="1:5">
      <c r="B5" s="3" t="s">
        <v>8</v>
      </c>
    </row>
    <row r="6" spans="1:5">
      <c r="B6" s="3"/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>
        <v>2210</v>
      </c>
    </row>
    <row r="13" spans="1:5">
      <c r="B13" s="18"/>
      <c r="C13" s="19" t="s">
        <v>10</v>
      </c>
      <c r="D13" s="20">
        <f>SUM(D8:D12)</f>
        <v>0</v>
      </c>
      <c r="E13" s="18"/>
    </row>
    <row r="14" spans="1:5">
      <c r="B14" s="15">
        <v>1</v>
      </c>
      <c r="C14" s="25" t="s">
        <v>11</v>
      </c>
      <c r="D14" s="12">
        <v>66591.55</v>
      </c>
      <c r="E14" s="15">
        <v>2230</v>
      </c>
    </row>
    <row r="15" spans="1:5">
      <c r="B15" s="2"/>
      <c r="C15" s="2"/>
      <c r="D15" s="8"/>
      <c r="E15" s="2"/>
    </row>
    <row r="16" spans="1:5">
      <c r="B16" s="26">
        <v>2</v>
      </c>
      <c r="C16" s="26" t="s">
        <v>51</v>
      </c>
      <c r="D16" s="28">
        <v>11714.28</v>
      </c>
      <c r="E16" s="26">
        <v>3110</v>
      </c>
    </row>
    <row r="17" spans="1:8">
      <c r="B17" s="2"/>
      <c r="C17" s="2"/>
      <c r="D17" s="8"/>
      <c r="E17" s="2">
        <v>3110</v>
      </c>
    </row>
    <row r="18" spans="1:8">
      <c r="B18" s="2"/>
      <c r="C18" s="23" t="s">
        <v>52</v>
      </c>
      <c r="D18" s="8"/>
      <c r="E18" s="2">
        <v>3110</v>
      </c>
    </row>
    <row r="19" spans="1:8">
      <c r="B19" s="16"/>
      <c r="C19" s="17" t="s">
        <v>12</v>
      </c>
      <c r="D19" s="11">
        <f>SUM(D16:D18)</f>
        <v>11714.28</v>
      </c>
      <c r="E19" s="16"/>
    </row>
    <row r="20" spans="1:8">
      <c r="B20" s="2"/>
      <c r="C20" s="2"/>
      <c r="D20" s="8"/>
      <c r="E20" s="2"/>
    </row>
    <row r="21" spans="1:8">
      <c r="B21" s="21"/>
      <c r="C21" s="22" t="s">
        <v>13</v>
      </c>
      <c r="D21" s="13">
        <f>D13+D14+D19</f>
        <v>78305.83</v>
      </c>
      <c r="E21" s="21"/>
    </row>
    <row r="22" spans="1:8">
      <c r="A22" s="6"/>
      <c r="B22" s="7"/>
      <c r="C22" s="7"/>
      <c r="D22" s="7"/>
      <c r="E22" s="7"/>
      <c r="H22" t="s">
        <v>14</v>
      </c>
    </row>
    <row r="23" spans="1:8">
      <c r="B23" s="6"/>
      <c r="C23" s="6"/>
      <c r="D23" s="6"/>
      <c r="E23" s="6"/>
    </row>
    <row r="24" spans="1:8">
      <c r="B24" s="6"/>
      <c r="C24" s="6"/>
      <c r="D24" s="6"/>
      <c r="E24" s="6"/>
    </row>
    <row r="25" spans="1:8">
      <c r="B25" s="6"/>
      <c r="C25" s="6"/>
      <c r="D25" s="6"/>
      <c r="E25" s="6"/>
    </row>
  </sheetData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H18" sqref="H18"/>
    </sheetView>
  </sheetViews>
  <sheetFormatPr defaultRowHeight="15"/>
  <cols>
    <col min="1" max="1" width="3.5703125" customWidth="1"/>
    <col min="2" max="2" width="6.140625" customWidth="1"/>
    <col min="3" max="3" width="32.7109375" customWidth="1"/>
  </cols>
  <sheetData>
    <row r="1" spans="1:5">
      <c r="A1" s="1" t="s">
        <v>0</v>
      </c>
    </row>
    <row r="2" spans="1:5">
      <c r="A2" s="1" t="s">
        <v>57</v>
      </c>
    </row>
    <row r="3" spans="1:5">
      <c r="B3" s="3" t="s">
        <v>15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8">
        <v>707.34</v>
      </c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 t="s">
        <v>58</v>
      </c>
      <c r="D12" s="8">
        <v>5900</v>
      </c>
      <c r="E12" s="2">
        <v>2210</v>
      </c>
    </row>
    <row r="13" spans="1:5">
      <c r="B13" s="18"/>
      <c r="C13" s="19" t="s">
        <v>10</v>
      </c>
      <c r="D13" s="20">
        <f>SUM(D8:D12)</f>
        <v>6607.34</v>
      </c>
      <c r="E13" s="18"/>
    </row>
    <row r="14" spans="1:5">
      <c r="B14" s="15"/>
      <c r="C14" s="25" t="s">
        <v>11</v>
      </c>
      <c r="D14" s="12">
        <v>11912.78</v>
      </c>
      <c r="E14" s="15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18520.120000000003</v>
      </c>
      <c r="E21" s="21"/>
    </row>
  </sheetData>
  <phoneticPr fontId="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J11" sqref="J11"/>
    </sheetView>
  </sheetViews>
  <sheetFormatPr defaultRowHeight="15"/>
  <cols>
    <col min="1" max="1" width="3.5703125" customWidth="1"/>
    <col min="2" max="2" width="5.85546875" customWidth="1"/>
    <col min="3" max="3" width="36.28515625" customWidth="1"/>
  </cols>
  <sheetData>
    <row r="1" spans="1:5">
      <c r="A1" s="1" t="s">
        <v>0</v>
      </c>
    </row>
    <row r="2" spans="1:5">
      <c r="A2" s="1" t="s">
        <v>74</v>
      </c>
    </row>
    <row r="3" spans="1:5">
      <c r="B3" s="3" t="s">
        <v>17</v>
      </c>
    </row>
    <row r="4" spans="1:5">
      <c r="B4" s="3" t="s">
        <v>16</v>
      </c>
    </row>
    <row r="5" spans="1:5">
      <c r="B5" s="3" t="s">
        <v>7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2883.6</v>
      </c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/>
      <c r="C12" s="2"/>
      <c r="D12" s="8"/>
      <c r="E12" s="2">
        <v>2210</v>
      </c>
    </row>
    <row r="13" spans="1:5">
      <c r="B13" s="18"/>
      <c r="C13" s="19" t="s">
        <v>10</v>
      </c>
      <c r="D13" s="20">
        <f>SUM(D8:D12)</f>
        <v>2883.6</v>
      </c>
      <c r="E13" s="18"/>
    </row>
    <row r="14" spans="1:5">
      <c r="B14" s="15"/>
      <c r="C14" s="25" t="s">
        <v>11</v>
      </c>
      <c r="D14" s="12">
        <v>26947.59</v>
      </c>
      <c r="E14" s="15">
        <v>2230</v>
      </c>
    </row>
    <row r="15" spans="1:5">
      <c r="B15" s="2"/>
      <c r="C15" s="2"/>
      <c r="D15" s="8"/>
      <c r="E15" s="2"/>
    </row>
    <row r="16" spans="1:5">
      <c r="B16" s="2">
        <v>1</v>
      </c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29831.19</v>
      </c>
      <c r="E21" s="21"/>
    </row>
  </sheetData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D8" sqref="D8"/>
    </sheetView>
  </sheetViews>
  <sheetFormatPr defaultRowHeight="15"/>
  <cols>
    <col min="1" max="1" width="3" customWidth="1"/>
    <col min="2" max="2" width="5" customWidth="1"/>
    <col min="3" max="3" width="36.28515625" customWidth="1"/>
    <col min="4" max="4" width="10.7109375" customWidth="1"/>
  </cols>
  <sheetData>
    <row r="1" spans="1:5">
      <c r="A1" s="1" t="s">
        <v>0</v>
      </c>
    </row>
    <row r="2" spans="1:5">
      <c r="A2" s="1" t="s">
        <v>59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/>
      <c r="C8" s="2" t="s">
        <v>49</v>
      </c>
      <c r="D8" s="9">
        <f>Дм2!D8+Дм1!D10+Дик!D8+Мак!D12+Іванк!D8</f>
        <v>18787.7</v>
      </c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/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2"/>
      <c r="C13" s="4" t="s">
        <v>10</v>
      </c>
      <c r="D13" s="9">
        <f>Дм2!D13+Дм1!D15+Дик!D13+Мак!D17+Іванк!D13</f>
        <v>26051.7</v>
      </c>
      <c r="E13" s="2"/>
    </row>
    <row r="14" spans="1:5">
      <c r="B14" s="2"/>
      <c r="C14" s="4" t="s">
        <v>11</v>
      </c>
      <c r="D14" s="9">
        <f>Дм2!D14+Дм1!D16+Дик!D14+Мак!D18+Іванк!D14</f>
        <v>164787.1</v>
      </c>
      <c r="E14" s="2">
        <v>2230</v>
      </c>
    </row>
    <row r="15" spans="1:5">
      <c r="B15" s="2"/>
      <c r="C15" s="2"/>
      <c r="D15" s="8"/>
      <c r="E15" s="2"/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"/>
      <c r="D18" s="8"/>
      <c r="E18" s="2">
        <v>3110</v>
      </c>
    </row>
    <row r="19" spans="2:5">
      <c r="B19" s="2"/>
      <c r="C19" s="4" t="s">
        <v>12</v>
      </c>
      <c r="D19" s="9">
        <f>Дм2!D19+Дм1!D21+Дик!D19+Мак!D23+Іванк!D19</f>
        <v>18108.689999999999</v>
      </c>
      <c r="E19" s="2"/>
    </row>
    <row r="20" spans="2:5">
      <c r="B20" s="2"/>
      <c r="C20" s="2"/>
      <c r="D20" s="8"/>
      <c r="E20" s="2"/>
    </row>
    <row r="21" spans="2:5">
      <c r="B21" s="2"/>
      <c r="C21" s="4" t="s">
        <v>13</v>
      </c>
      <c r="D21" s="9">
        <f>D13+D14+D19</f>
        <v>208947.49000000002</v>
      </c>
      <c r="E21" s="2"/>
    </row>
  </sheetData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3.42578125" customWidth="1"/>
    <col min="2" max="2" width="6.5703125" customWidth="1"/>
    <col min="3" max="3" width="35.5703125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18</v>
      </c>
    </row>
    <row r="4" spans="1:5">
      <c r="B4" s="3" t="s">
        <v>19</v>
      </c>
    </row>
    <row r="5" spans="1:5">
      <c r="B5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15805.7</v>
      </c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/>
    </row>
    <row r="13" spans="1:5">
      <c r="B13" s="18"/>
      <c r="C13" s="19" t="s">
        <v>10</v>
      </c>
      <c r="D13" s="20">
        <f>SUM(D8:D12)</f>
        <v>15805.7</v>
      </c>
      <c r="E13" s="18"/>
    </row>
    <row r="14" spans="1:5">
      <c r="B14" s="15"/>
      <c r="C14" s="25" t="s">
        <v>11</v>
      </c>
      <c r="D14" s="12">
        <v>41321.22</v>
      </c>
      <c r="E14" s="15">
        <v>2230</v>
      </c>
    </row>
    <row r="15" spans="1:5">
      <c r="B15" s="2"/>
      <c r="C15" s="2"/>
      <c r="D15" s="8"/>
      <c r="E15" s="2"/>
    </row>
    <row r="16" spans="1:5">
      <c r="B16" s="26"/>
      <c r="C16" s="26" t="s">
        <v>51</v>
      </c>
      <c r="D16" s="28">
        <v>18108.689999999999</v>
      </c>
      <c r="E16" s="26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18108.689999999999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D13+D14+D19</f>
        <v>75235.61</v>
      </c>
      <c r="E21" s="21"/>
    </row>
  </sheetData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I20" sqref="I20"/>
    </sheetView>
  </sheetViews>
  <sheetFormatPr defaultRowHeight="15"/>
  <cols>
    <col min="1" max="1" width="3.28515625" customWidth="1"/>
    <col min="2" max="2" width="5.7109375" customWidth="1"/>
    <col min="3" max="3" width="36" customWidth="1"/>
  </cols>
  <sheetData>
    <row r="1" spans="1:5">
      <c r="A1" s="1" t="s">
        <v>0</v>
      </c>
    </row>
    <row r="2" spans="1:5">
      <c r="A2" s="1" t="s">
        <v>61</v>
      </c>
    </row>
    <row r="3" spans="1:5">
      <c r="B3" s="3" t="s">
        <v>20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/>
      <c r="E8" s="2">
        <v>2210</v>
      </c>
    </row>
    <row r="9" spans="1:5">
      <c r="B9" s="2">
        <v>2</v>
      </c>
      <c r="C9" s="2" t="s">
        <v>50</v>
      </c>
      <c r="D9" s="8"/>
      <c r="E9" s="2">
        <v>2210</v>
      </c>
    </row>
    <row r="10" spans="1:5">
      <c r="B10" s="2">
        <v>3</v>
      </c>
      <c r="C10" s="2" t="s">
        <v>46</v>
      </c>
      <c r="D10" s="8"/>
      <c r="E10" s="2">
        <v>2210</v>
      </c>
    </row>
    <row r="11" spans="1:5">
      <c r="B11" s="2">
        <v>4</v>
      </c>
      <c r="C11" s="2" t="s">
        <v>45</v>
      </c>
      <c r="D11" s="8"/>
      <c r="E11" s="2">
        <v>2210</v>
      </c>
    </row>
    <row r="12" spans="1:5">
      <c r="B12" s="2">
        <v>5</v>
      </c>
      <c r="C12" s="2" t="s">
        <v>53</v>
      </c>
      <c r="D12" s="8"/>
      <c r="E12" s="2">
        <v>2210</v>
      </c>
    </row>
    <row r="13" spans="1:5">
      <c r="B13" s="2">
        <v>6</v>
      </c>
      <c r="C13" s="2" t="s">
        <v>52</v>
      </c>
      <c r="D13" s="8">
        <v>4000</v>
      </c>
      <c r="E13" s="2">
        <v>2210</v>
      </c>
    </row>
    <row r="14" spans="1:5">
      <c r="B14" s="2"/>
      <c r="C14" s="2"/>
      <c r="D14" s="8"/>
      <c r="E14" s="2"/>
    </row>
    <row r="15" spans="1:5">
      <c r="B15" s="18"/>
      <c r="C15" s="19" t="s">
        <v>10</v>
      </c>
      <c r="D15" s="20">
        <f>SUM(D8:D14)</f>
        <v>4000</v>
      </c>
      <c r="E15" s="18"/>
    </row>
    <row r="16" spans="1:5">
      <c r="B16" s="15"/>
      <c r="C16" s="25" t="s">
        <v>11</v>
      </c>
      <c r="D16" s="12">
        <v>29912.38</v>
      </c>
      <c r="E16" s="15">
        <v>2230</v>
      </c>
    </row>
    <row r="17" spans="2:5">
      <c r="B17" s="2"/>
      <c r="C17" s="2"/>
      <c r="D17" s="8"/>
      <c r="E17" s="2"/>
    </row>
    <row r="18" spans="2:5">
      <c r="B18" s="2"/>
      <c r="C18" s="2" t="s">
        <v>51</v>
      </c>
      <c r="D18" s="8"/>
      <c r="E18" s="2">
        <v>3110</v>
      </c>
    </row>
    <row r="19" spans="2:5">
      <c r="B19" s="2"/>
      <c r="C19" s="2"/>
      <c r="D19" s="8"/>
      <c r="E19" s="2">
        <v>3110</v>
      </c>
    </row>
    <row r="20" spans="2:5">
      <c r="B20" s="2"/>
      <c r="C20" s="23" t="s">
        <v>52</v>
      </c>
      <c r="D20" s="8"/>
      <c r="E20" s="2">
        <v>3110</v>
      </c>
    </row>
    <row r="21" spans="2:5">
      <c r="B21" s="2"/>
      <c r="C21" s="4" t="s">
        <v>12</v>
      </c>
      <c r="D21" s="9">
        <f>SUM(D18:D20)</f>
        <v>0</v>
      </c>
      <c r="E21" s="2"/>
    </row>
    <row r="22" spans="2:5">
      <c r="B22" s="2"/>
      <c r="C22" s="2"/>
      <c r="D22" s="8"/>
      <c r="E22" s="2"/>
    </row>
    <row r="23" spans="2:5">
      <c r="B23" s="21"/>
      <c r="C23" s="22" t="s">
        <v>13</v>
      </c>
      <c r="D23" s="13">
        <f>D15+D16+D21</f>
        <v>33912.380000000005</v>
      </c>
      <c r="E23" s="21"/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D14" sqref="D14"/>
    </sheetView>
  </sheetViews>
  <sheetFormatPr defaultRowHeight="15"/>
  <cols>
    <col min="1" max="1" width="3.140625" customWidth="1"/>
    <col min="2" max="2" width="5.7109375" customWidth="1"/>
    <col min="3" max="3" width="35.85546875" customWidth="1"/>
  </cols>
  <sheetData>
    <row r="1" spans="1:5">
      <c r="A1" s="1" t="s">
        <v>0</v>
      </c>
    </row>
    <row r="2" spans="1:5">
      <c r="A2" s="1" t="s">
        <v>60</v>
      </c>
    </row>
    <row r="3" spans="1:5">
      <c r="B3" s="3" t="s">
        <v>41</v>
      </c>
    </row>
    <row r="4" spans="1:5">
      <c r="B4" s="3" t="s">
        <v>21</v>
      </c>
    </row>
    <row r="5" spans="1:5">
      <c r="B5" s="3" t="s">
        <v>19</v>
      </c>
    </row>
    <row r="6" spans="1:5">
      <c r="B6" s="3" t="s">
        <v>8</v>
      </c>
    </row>
    <row r="7" spans="1:5"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B8" s="2">
        <v>1</v>
      </c>
      <c r="C8" s="2" t="s">
        <v>49</v>
      </c>
      <c r="D8" s="8">
        <v>2682</v>
      </c>
      <c r="E8" s="2">
        <v>2210</v>
      </c>
    </row>
    <row r="9" spans="1:5">
      <c r="B9" s="2"/>
      <c r="C9" s="2" t="s">
        <v>50</v>
      </c>
      <c r="D9" s="8"/>
      <c r="E9" s="2">
        <v>2210</v>
      </c>
    </row>
    <row r="10" spans="1:5">
      <c r="B10" s="2"/>
      <c r="C10" s="2" t="s">
        <v>46</v>
      </c>
      <c r="D10" s="8">
        <v>200</v>
      </c>
      <c r="E10" s="2">
        <v>2210</v>
      </c>
    </row>
    <row r="11" spans="1:5">
      <c r="B11" s="2"/>
      <c r="C11" s="2" t="s">
        <v>45</v>
      </c>
      <c r="D11" s="8"/>
      <c r="E11" s="2">
        <v>2210</v>
      </c>
    </row>
    <row r="12" spans="1:5">
      <c r="B12" s="2"/>
      <c r="C12" s="2"/>
      <c r="D12" s="8"/>
      <c r="E12" s="2"/>
    </row>
    <row r="13" spans="1:5">
      <c r="B13" s="18"/>
      <c r="C13" s="19" t="s">
        <v>10</v>
      </c>
      <c r="D13" s="20">
        <f>SUM(D8:D11)</f>
        <v>2882</v>
      </c>
      <c r="E13" s="18"/>
    </row>
    <row r="14" spans="1:5">
      <c r="B14" s="15"/>
      <c r="C14" s="25" t="s">
        <v>11</v>
      </c>
      <c r="D14" s="12">
        <v>45665.09</v>
      </c>
      <c r="E14" s="15">
        <v>2230</v>
      </c>
    </row>
    <row r="15" spans="1:5">
      <c r="B15" s="2"/>
      <c r="C15" s="4" t="s">
        <v>47</v>
      </c>
      <c r="D15" s="9"/>
      <c r="E15" s="2">
        <v>2275</v>
      </c>
    </row>
    <row r="16" spans="1:5">
      <c r="B16" s="2"/>
      <c r="C16" s="2" t="s">
        <v>51</v>
      </c>
      <c r="D16" s="8"/>
      <c r="E16" s="2">
        <v>3110</v>
      </c>
    </row>
    <row r="17" spans="2:5">
      <c r="B17" s="2"/>
      <c r="C17" s="2"/>
      <c r="D17" s="8"/>
      <c r="E17" s="2">
        <v>3110</v>
      </c>
    </row>
    <row r="18" spans="2:5">
      <c r="B18" s="2"/>
      <c r="C18" s="23" t="s">
        <v>52</v>
      </c>
      <c r="D18" s="8"/>
      <c r="E18" s="2">
        <v>3110</v>
      </c>
    </row>
    <row r="19" spans="2:5">
      <c r="B19" s="2"/>
      <c r="C19" s="4" t="s">
        <v>12</v>
      </c>
      <c r="D19" s="9">
        <f>SUM(D16:D18)</f>
        <v>0</v>
      </c>
      <c r="E19" s="2"/>
    </row>
    <row r="20" spans="2:5">
      <c r="B20" s="2"/>
      <c r="C20" s="2"/>
      <c r="D20" s="8"/>
      <c r="E20" s="2"/>
    </row>
    <row r="21" spans="2:5">
      <c r="B21" s="21"/>
      <c r="C21" s="22" t="s">
        <v>13</v>
      </c>
      <c r="D21" s="13">
        <f>D13+D14+D15+D19</f>
        <v>48547.09</v>
      </c>
      <c r="E21" s="21"/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24</vt:i4>
      </vt:variant>
    </vt:vector>
  </HeadingPairs>
  <TitlesOfParts>
    <vt:vector size="24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 Суб</vt:lpstr>
      <vt:lpstr>Суб</vt:lpstr>
      <vt:lpstr>Нов.Ром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dcterms:created xsi:type="dcterms:W3CDTF">2017-11-20T10:05:15Z</dcterms:created>
  <dcterms:modified xsi:type="dcterms:W3CDTF">2019-07-15T11:29:44Z</dcterms:modified>
</cp:coreProperties>
</file>